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180" yWindow="390" windowWidth="12930" windowHeight="12540"/>
  </bookViews>
  <sheets>
    <sheet name="Sheet1" sheetId="1" r:id="rId1"/>
    <sheet name="Sheet2" sheetId="2" r:id="rId2"/>
  </sheets>
  <definedNames>
    <definedName name="_xlnm.Print_Titles" localSheetId="0">Sheet1!$1:$4</definedName>
  </definedNames>
  <calcPr calcId="144525" iterate="1"/>
</workbook>
</file>

<file path=xl/calcChain.xml><?xml version="1.0" encoding="utf-8"?>
<calcChain xmlns="http://schemas.openxmlformats.org/spreadsheetml/2006/main">
  <c r="I97" i="1" l="1"/>
  <c r="I98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I82" i="1"/>
  <c r="I83" i="1"/>
  <c r="I85" i="1"/>
  <c r="I86" i="1"/>
  <c r="I87" i="1"/>
  <c r="I88" i="1"/>
  <c r="I91" i="1"/>
  <c r="I92" i="1"/>
  <c r="I93" i="1"/>
  <c r="I94" i="1"/>
  <c r="I95" i="1"/>
  <c r="I96" i="1"/>
  <c r="E83" i="1" l="1"/>
  <c r="I78" i="1" l="1"/>
  <c r="E65" i="1"/>
  <c r="I65" i="1" s="1"/>
  <c r="E23" i="1"/>
  <c r="I23" i="1" s="1"/>
  <c r="E36" i="1"/>
  <c r="I36" i="1" s="1"/>
  <c r="I28" i="2"/>
  <c r="H28" i="2"/>
  <c r="G28" i="2"/>
  <c r="F28" i="2"/>
  <c r="C28" i="2"/>
  <c r="I27" i="2"/>
  <c r="H27" i="2"/>
  <c r="G27" i="2"/>
  <c r="F27" i="2"/>
  <c r="C27" i="2"/>
  <c r="I26" i="2"/>
  <c r="H26" i="2"/>
  <c r="F26" i="2"/>
  <c r="C26" i="2"/>
  <c r="I25" i="2"/>
  <c r="H25" i="2"/>
  <c r="G25" i="2"/>
  <c r="F25" i="2"/>
  <c r="C25" i="2"/>
  <c r="I24" i="2"/>
  <c r="H24" i="2"/>
  <c r="F24" i="2"/>
  <c r="C24" i="2"/>
  <c r="I23" i="2"/>
  <c r="H23" i="2"/>
  <c r="F23" i="2"/>
  <c r="C23" i="2"/>
  <c r="I22" i="2"/>
  <c r="H22" i="2"/>
  <c r="F22" i="2"/>
  <c r="C22" i="2"/>
  <c r="H21" i="2"/>
  <c r="G21" i="2"/>
  <c r="C21" i="2"/>
  <c r="I20" i="2"/>
  <c r="H20" i="2"/>
  <c r="F20" i="2"/>
  <c r="C20" i="2"/>
  <c r="I19" i="2"/>
  <c r="H19" i="2"/>
  <c r="F19" i="2"/>
  <c r="C19" i="2"/>
  <c r="H18" i="2"/>
  <c r="G18" i="2"/>
  <c r="F18" i="2"/>
  <c r="C18" i="2"/>
  <c r="I17" i="2"/>
  <c r="H17" i="2"/>
  <c r="F17" i="2"/>
  <c r="C17" i="2"/>
  <c r="I16" i="2"/>
  <c r="H16" i="2"/>
  <c r="F16" i="2"/>
  <c r="C16" i="2"/>
  <c r="I15" i="2"/>
  <c r="H15" i="2"/>
  <c r="F15" i="2"/>
  <c r="C15" i="2"/>
  <c r="I14" i="2"/>
  <c r="H14" i="2"/>
  <c r="F14" i="2"/>
  <c r="C14" i="2"/>
  <c r="I13" i="2"/>
  <c r="H13" i="2"/>
  <c r="F13" i="2"/>
  <c r="C13" i="2"/>
  <c r="I12" i="2"/>
  <c r="H12" i="2"/>
  <c r="F12" i="2"/>
  <c r="C12" i="2"/>
  <c r="H11" i="2"/>
  <c r="F11" i="2"/>
  <c r="C11" i="2"/>
  <c r="I10" i="2"/>
  <c r="H10" i="2"/>
  <c r="F10" i="2"/>
  <c r="C10" i="2"/>
  <c r="I9" i="2"/>
  <c r="H9" i="2"/>
  <c r="F9" i="2"/>
  <c r="C9" i="2"/>
  <c r="I8" i="2"/>
  <c r="H8" i="2"/>
  <c r="F8" i="2"/>
  <c r="C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K103" i="1"/>
  <c r="F103" i="1"/>
  <c r="K102" i="1"/>
  <c r="F102" i="1"/>
  <c r="K101" i="1"/>
  <c r="F101" i="1"/>
  <c r="K100" i="1"/>
  <c r="F100" i="1"/>
  <c r="K99" i="1"/>
  <c r="F99" i="1"/>
  <c r="F95" i="1"/>
  <c r="E95" i="1"/>
  <c r="F94" i="1"/>
  <c r="E94" i="1"/>
  <c r="F92" i="1"/>
  <c r="E92" i="1"/>
  <c r="F90" i="1"/>
  <c r="F89" i="1"/>
  <c r="F88" i="1"/>
  <c r="F87" i="1"/>
  <c r="F86" i="1"/>
  <c r="K85" i="1"/>
  <c r="F85" i="1"/>
  <c r="K83" i="1"/>
  <c r="F83" i="1"/>
  <c r="K82" i="1"/>
  <c r="F82" i="1"/>
  <c r="E82" i="1"/>
  <c r="K81" i="1"/>
  <c r="L81" i="1" s="1"/>
  <c r="F81" i="1"/>
  <c r="E81" i="1"/>
  <c r="I81" i="1" s="1"/>
  <c r="K80" i="1"/>
  <c r="F80" i="1"/>
  <c r="E80" i="1"/>
  <c r="I80" i="1" s="1"/>
  <c r="K79" i="1"/>
  <c r="L79" i="1" s="1"/>
  <c r="F79" i="1"/>
  <c r="E79" i="1"/>
  <c r="I79" i="1" s="1"/>
  <c r="K78" i="1"/>
  <c r="F78" i="1"/>
  <c r="K77" i="1"/>
  <c r="F77" i="1"/>
  <c r="E77" i="1"/>
  <c r="I77" i="1" s="1"/>
  <c r="K76" i="1"/>
  <c r="F76" i="1"/>
  <c r="E76" i="1"/>
  <c r="I76" i="1" s="1"/>
  <c r="K75" i="1"/>
  <c r="L75" i="1" s="1"/>
  <c r="F75" i="1"/>
  <c r="E75" i="1"/>
  <c r="I75" i="1" s="1"/>
  <c r="K74" i="1"/>
  <c r="L74" i="1" s="1"/>
  <c r="F74" i="1"/>
  <c r="C74" i="1"/>
  <c r="E74" i="1" s="1"/>
  <c r="I74" i="1" s="1"/>
  <c r="K73" i="1"/>
  <c r="F73" i="1"/>
  <c r="E73" i="1"/>
  <c r="K72" i="1"/>
  <c r="F72" i="1"/>
  <c r="E72" i="1"/>
  <c r="I72" i="1" s="1"/>
  <c r="K71" i="1"/>
  <c r="L71" i="1" s="1"/>
  <c r="F71" i="1"/>
  <c r="E71" i="1"/>
  <c r="I71" i="1" s="1"/>
  <c r="K70" i="1"/>
  <c r="L70" i="1" s="1"/>
  <c r="F70" i="1"/>
  <c r="E70" i="1"/>
  <c r="I70" i="1" s="1"/>
  <c r="K69" i="1"/>
  <c r="F69" i="1"/>
  <c r="E69" i="1"/>
  <c r="I69" i="1" s="1"/>
  <c r="K68" i="1"/>
  <c r="F68" i="1"/>
  <c r="E68" i="1"/>
  <c r="I68" i="1" s="1"/>
  <c r="K67" i="1"/>
  <c r="L67" i="1" s="1"/>
  <c r="F67" i="1"/>
  <c r="E67" i="1"/>
  <c r="I67" i="1" s="1"/>
  <c r="K66" i="1"/>
  <c r="L66" i="1" s="1"/>
  <c r="F66" i="1"/>
  <c r="D66" i="1"/>
  <c r="C66" i="1"/>
  <c r="K65" i="1"/>
  <c r="L65" i="1" s="1"/>
  <c r="F65" i="1"/>
  <c r="K64" i="1"/>
  <c r="L64" i="1" s="1"/>
  <c r="F64" i="1"/>
  <c r="E64" i="1"/>
  <c r="I64" i="1" s="1"/>
  <c r="K63" i="1"/>
  <c r="L63" i="1" s="1"/>
  <c r="F63" i="1"/>
  <c r="E63" i="1"/>
  <c r="I63" i="1" s="1"/>
  <c r="K62" i="1"/>
  <c r="L62" i="1" s="1"/>
  <c r="F62" i="1"/>
  <c r="E62" i="1"/>
  <c r="I62" i="1" s="1"/>
  <c r="K61" i="1"/>
  <c r="L61" i="1" s="1"/>
  <c r="F61" i="1"/>
  <c r="E61" i="1"/>
  <c r="I61" i="1" s="1"/>
  <c r="K60" i="1"/>
  <c r="L60" i="1" s="1"/>
  <c r="F60" i="1"/>
  <c r="D60" i="1"/>
  <c r="C60" i="1"/>
  <c r="K59" i="1"/>
  <c r="F59" i="1"/>
  <c r="E59" i="1"/>
  <c r="I59" i="1" s="1"/>
  <c r="C59" i="1"/>
  <c r="K58" i="1"/>
  <c r="F58" i="1"/>
  <c r="E58" i="1"/>
  <c r="K57" i="1"/>
  <c r="F57" i="1"/>
  <c r="E57" i="1"/>
  <c r="K56" i="1"/>
  <c r="F56" i="1"/>
  <c r="E56" i="1"/>
  <c r="K55" i="1"/>
  <c r="F55" i="1"/>
  <c r="E55" i="1"/>
  <c r="K54" i="1"/>
  <c r="F54" i="1"/>
  <c r="E54" i="1"/>
  <c r="K53" i="1"/>
  <c r="F53" i="1"/>
  <c r="E53" i="1"/>
  <c r="K52" i="1"/>
  <c r="F52" i="1"/>
  <c r="D52" i="1"/>
  <c r="C52" i="1"/>
  <c r="K51" i="1"/>
  <c r="F51" i="1"/>
  <c r="E51" i="1"/>
  <c r="I51" i="1" s="1"/>
  <c r="K50" i="1"/>
  <c r="L50" i="1" s="1"/>
  <c r="F50" i="1"/>
  <c r="E50" i="1"/>
  <c r="I50" i="1" s="1"/>
  <c r="K49" i="1"/>
  <c r="F49" i="1"/>
  <c r="E49" i="1"/>
  <c r="I49" i="1" s="1"/>
  <c r="K48" i="1"/>
  <c r="F48" i="1"/>
  <c r="E48" i="1"/>
  <c r="I48" i="1" s="1"/>
  <c r="K47" i="1"/>
  <c r="F47" i="1"/>
  <c r="E47" i="1"/>
  <c r="I47" i="1" s="1"/>
  <c r="K46" i="1"/>
  <c r="L46" i="1" s="1"/>
  <c r="F46" i="1"/>
  <c r="E46" i="1"/>
  <c r="I46" i="1" s="1"/>
  <c r="K45" i="1"/>
  <c r="L45" i="1" s="1"/>
  <c r="F45" i="1"/>
  <c r="E45" i="1"/>
  <c r="I45" i="1" s="1"/>
  <c r="K44" i="1"/>
  <c r="F44" i="1"/>
  <c r="E44" i="1"/>
  <c r="I44" i="1" s="1"/>
  <c r="K43" i="1"/>
  <c r="L43" i="1" s="1"/>
  <c r="F43" i="1"/>
  <c r="E43" i="1"/>
  <c r="I43" i="1" s="1"/>
  <c r="K42" i="1"/>
  <c r="L42" i="1" s="1"/>
  <c r="F42" i="1"/>
  <c r="E42" i="1"/>
  <c r="I42" i="1" s="1"/>
  <c r="K41" i="1"/>
  <c r="L41" i="1" s="1"/>
  <c r="F41" i="1"/>
  <c r="E41" i="1"/>
  <c r="I41" i="1" s="1"/>
  <c r="K40" i="1"/>
  <c r="L40" i="1" s="1"/>
  <c r="F40" i="1"/>
  <c r="E40" i="1"/>
  <c r="I40" i="1" s="1"/>
  <c r="K39" i="1"/>
  <c r="L39" i="1" s="1"/>
  <c r="F39" i="1"/>
  <c r="D39" i="1"/>
  <c r="C39" i="1"/>
  <c r="K38" i="1"/>
  <c r="F38" i="1"/>
  <c r="E38" i="1"/>
  <c r="I38" i="1" s="1"/>
  <c r="K37" i="1"/>
  <c r="L37" i="1" s="1"/>
  <c r="F37" i="1"/>
  <c r="E37" i="1"/>
  <c r="I37" i="1" s="1"/>
  <c r="K36" i="1"/>
  <c r="L36" i="1" s="1"/>
  <c r="F36" i="1"/>
  <c r="K35" i="1"/>
  <c r="L35" i="1" s="1"/>
  <c r="F35" i="1"/>
  <c r="E35" i="1"/>
  <c r="I35" i="1" s="1"/>
  <c r="K34" i="1"/>
  <c r="L34" i="1" s="1"/>
  <c r="F34" i="1"/>
  <c r="E34" i="1"/>
  <c r="I34" i="1" s="1"/>
  <c r="K33" i="1"/>
  <c r="L33" i="1" s="1"/>
  <c r="F33" i="1"/>
  <c r="E33" i="1"/>
  <c r="I33" i="1" s="1"/>
  <c r="K32" i="1"/>
  <c r="L32" i="1" s="1"/>
  <c r="F32" i="1"/>
  <c r="E32" i="1"/>
  <c r="I32" i="1" s="1"/>
  <c r="K31" i="1"/>
  <c r="L31" i="1" s="1"/>
  <c r="F31" i="1"/>
  <c r="E31" i="1"/>
  <c r="I31" i="1" s="1"/>
  <c r="K30" i="1"/>
  <c r="L30" i="1" s="1"/>
  <c r="F30" i="1"/>
  <c r="E30" i="1"/>
  <c r="I30" i="1" s="1"/>
  <c r="K29" i="1"/>
  <c r="L29" i="1" s="1"/>
  <c r="F29" i="1"/>
  <c r="E29" i="1"/>
  <c r="I29" i="1" s="1"/>
  <c r="K28" i="1"/>
  <c r="L28" i="1" s="1"/>
  <c r="F28" i="1"/>
  <c r="E28" i="1"/>
  <c r="I28" i="1" s="1"/>
  <c r="K27" i="1"/>
  <c r="F27" i="1"/>
  <c r="E27" i="1"/>
  <c r="I27" i="1" s="1"/>
  <c r="K26" i="1"/>
  <c r="L26" i="1" s="1"/>
  <c r="F26" i="1"/>
  <c r="E26" i="1"/>
  <c r="I26" i="1" s="1"/>
  <c r="K25" i="1"/>
  <c r="L25" i="1" s="1"/>
  <c r="F25" i="1"/>
  <c r="E25" i="1"/>
  <c r="I25" i="1" s="1"/>
  <c r="K24" i="1"/>
  <c r="L24" i="1" s="1"/>
  <c r="F24" i="1"/>
  <c r="E24" i="1"/>
  <c r="I24" i="1" s="1"/>
  <c r="K23" i="1"/>
  <c r="L23" i="1" s="1"/>
  <c r="F23" i="1"/>
  <c r="K22" i="1"/>
  <c r="L22" i="1" s="1"/>
  <c r="F22" i="1"/>
  <c r="E22" i="1"/>
  <c r="I22" i="1" s="1"/>
  <c r="K21" i="1"/>
  <c r="L21" i="1" s="1"/>
  <c r="F21" i="1"/>
  <c r="E21" i="1"/>
  <c r="I21" i="1" s="1"/>
  <c r="K20" i="1"/>
  <c r="L20" i="1" s="1"/>
  <c r="F20" i="1"/>
  <c r="E20" i="1"/>
  <c r="I20" i="1" s="1"/>
  <c r="K19" i="1"/>
  <c r="L19" i="1" s="1"/>
  <c r="F19" i="1"/>
  <c r="D19" i="1"/>
  <c r="C19" i="1"/>
  <c r="K18" i="1"/>
  <c r="L18" i="1" s="1"/>
  <c r="F18" i="1"/>
  <c r="E18" i="1"/>
  <c r="I18" i="1" s="1"/>
  <c r="K17" i="1"/>
  <c r="L17" i="1" s="1"/>
  <c r="F17" i="1"/>
  <c r="E17" i="1"/>
  <c r="I17" i="1" s="1"/>
  <c r="K16" i="1"/>
  <c r="F16" i="1"/>
  <c r="C16" i="1"/>
  <c r="E16" i="1" s="1"/>
  <c r="K15" i="1"/>
  <c r="L15" i="1" s="1"/>
  <c r="F15" i="1"/>
  <c r="E15" i="1"/>
  <c r="I15" i="1" s="1"/>
  <c r="K14" i="1"/>
  <c r="L14" i="1" s="1"/>
  <c r="F14" i="1"/>
  <c r="E14" i="1"/>
  <c r="I14" i="1" s="1"/>
  <c r="K13" i="1"/>
  <c r="L13" i="1" s="1"/>
  <c r="F13" i="1"/>
  <c r="E13" i="1"/>
  <c r="I13" i="1" s="1"/>
  <c r="K12" i="1"/>
  <c r="F12" i="1"/>
  <c r="E12" i="1"/>
  <c r="I12" i="1" s="1"/>
  <c r="K11" i="1"/>
  <c r="L11" i="1" s="1"/>
  <c r="F11" i="1"/>
  <c r="E11" i="1"/>
  <c r="I11" i="1" s="1"/>
  <c r="K10" i="1"/>
  <c r="L10" i="1" s="1"/>
  <c r="F10" i="1"/>
  <c r="E10" i="1"/>
  <c r="I10" i="1" s="1"/>
  <c r="K9" i="1"/>
  <c r="L9" i="1" s="1"/>
  <c r="F9" i="1"/>
  <c r="D9" i="1"/>
  <c r="C9" i="1"/>
  <c r="C5" i="1" s="1"/>
  <c r="K8" i="1"/>
  <c r="L8" i="1" s="1"/>
  <c r="F8" i="1"/>
  <c r="E8" i="1"/>
  <c r="I8" i="1" s="1"/>
  <c r="K7" i="1"/>
  <c r="L7" i="1" s="1"/>
  <c r="F7" i="1"/>
  <c r="E7" i="1"/>
  <c r="I7" i="1" s="1"/>
  <c r="K6" i="1"/>
  <c r="L6" i="1" s="1"/>
  <c r="F6" i="1"/>
  <c r="F5" i="1" s="1"/>
  <c r="E6" i="1"/>
  <c r="K5" i="1"/>
  <c r="J5" i="1"/>
  <c r="H5" i="1"/>
  <c r="G5" i="1"/>
  <c r="B5" i="1"/>
  <c r="E19" i="1" l="1"/>
  <c r="I19" i="1" s="1"/>
  <c r="E60" i="1"/>
  <c r="I60" i="1" s="1"/>
  <c r="I6" i="1"/>
  <c r="E52" i="1"/>
  <c r="I52" i="1" s="1"/>
  <c r="E39" i="1"/>
  <c r="I39" i="1" s="1"/>
  <c r="E66" i="1"/>
  <c r="I66" i="1" s="1"/>
  <c r="L5" i="1"/>
  <c r="D5" i="1"/>
  <c r="E9" i="1"/>
  <c r="I9" i="1" s="1"/>
  <c r="E5" i="1" l="1"/>
  <c r="I5" i="1" s="1"/>
</calcChain>
</file>

<file path=xl/sharedStrings.xml><?xml version="1.0" encoding="utf-8"?>
<sst xmlns="http://schemas.openxmlformats.org/spreadsheetml/2006/main" count="147" uniqueCount="141">
  <si>
    <t>2024年3月份财政支出执行情况表</t>
  </si>
  <si>
    <t xml:space="preserve">            单位：万元</t>
  </si>
  <si>
    <t>项       目</t>
  </si>
  <si>
    <t>调整
预算数</t>
  </si>
  <si>
    <t>动用结转</t>
  </si>
  <si>
    <t>本年专项</t>
  </si>
  <si>
    <t>本月完成数</t>
  </si>
  <si>
    <t>累计完成数</t>
  </si>
  <si>
    <t>2累计完成数</t>
  </si>
  <si>
    <t>完成年度预算（%）</t>
  </si>
  <si>
    <t>上年同期
累计数</t>
  </si>
  <si>
    <t>比上年同期累计</t>
  </si>
  <si>
    <t>增减额</t>
  </si>
  <si>
    <t>增减幅(%)</t>
  </si>
  <si>
    <t>一般公共预算支出</t>
  </si>
  <si>
    <t xml:space="preserve">  一般公共服务支出</t>
  </si>
  <si>
    <t xml:space="preserve">  国防支出</t>
  </si>
  <si>
    <t xml:space="preserve">  公共安全支出</t>
  </si>
  <si>
    <t xml:space="preserve">  教育支出</t>
  </si>
  <si>
    <t xml:space="preserve">    其中：教育管理事务</t>
  </si>
  <si>
    <t xml:space="preserve">          普通教育</t>
  </si>
  <si>
    <t xml:space="preserve">          职业教育</t>
  </si>
  <si>
    <t xml:space="preserve">          特殊教育</t>
  </si>
  <si>
    <t xml:space="preserve">          进修及培训</t>
  </si>
  <si>
    <t xml:space="preserve">          教育费附加</t>
  </si>
  <si>
    <t xml:space="preserve">          其他教育支出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</si>
  <si>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</si>
  <si>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</si>
  <si>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</si>
  <si>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   其中：人力资源和社会保障管理事务</t>
  </si>
  <si>
    <t>　        民政管理事务</t>
  </si>
  <si>
    <t xml:space="preserve">          财政对社会保险基金的补助</t>
  </si>
  <si>
    <t xml:space="preserve">          行政事业单位养老支出</t>
  </si>
  <si>
    <t xml:space="preserve">          企业改革补助</t>
  </si>
  <si>
    <t xml:space="preserve">          就业补助</t>
  </si>
  <si>
    <t xml:space="preserve">          抚恤</t>
  </si>
  <si>
    <t>　        退役安置</t>
  </si>
  <si>
    <t xml:space="preserve">          社会福利</t>
  </si>
  <si>
    <t xml:space="preserve">          残疾人事业</t>
  </si>
  <si>
    <t xml:space="preserve">          自然灾害生活救助</t>
  </si>
  <si>
    <t xml:space="preserve">          红十字事业</t>
  </si>
  <si>
    <t xml:space="preserve">          最低生活保障</t>
  </si>
  <si>
    <t xml:space="preserve">          临时救助</t>
  </si>
  <si>
    <t xml:space="preserve">          特困人员救助供养</t>
  </si>
  <si>
    <t xml:space="preserve">          其他生活救助</t>
  </si>
  <si>
    <t xml:space="preserve">          财政对基本养老保险基金的补助</t>
  </si>
  <si>
    <t xml:space="preserve">          退役军人管理事务</t>
  </si>
  <si>
    <t xml:space="preserve">          其他社会保障和就业支出</t>
  </si>
  <si>
    <t xml:space="preserve"> 卫生健康支出</t>
  </si>
  <si>
    <t>　   其中： 卫生健康管理事务</t>
  </si>
  <si>
    <t xml:space="preserve">           公立医院</t>
  </si>
  <si>
    <t xml:space="preserve">           基层医疗卫生机构</t>
  </si>
  <si>
    <t xml:space="preserve">           公共卫生</t>
  </si>
  <si>
    <t xml:space="preserve">           计划生育事务</t>
  </si>
  <si>
    <t xml:space="preserve">           食品和药品监督管理事务</t>
  </si>
  <si>
    <t xml:space="preserve">           行政事业单位医疗</t>
  </si>
  <si>
    <t xml:space="preserve">           财政对基本医疗保险基金的补助</t>
  </si>
  <si>
    <t xml:space="preserve">           医疗救助</t>
  </si>
  <si>
    <t xml:space="preserve">           优抚对象医疗</t>
  </si>
  <si>
    <t xml:space="preserve">           医疗保障管理事务</t>
  </si>
  <si>
    <t xml:space="preserve">           其他卫生健康支出</t>
  </si>
  <si>
    <t xml:space="preserve">  节能环保支出</t>
  </si>
  <si>
    <t>　  其中：环境保护管理事务</t>
  </si>
  <si>
    <t xml:space="preserve">         环境监测与监察 </t>
  </si>
  <si>
    <t xml:space="preserve">         污染防治</t>
  </si>
  <si>
    <t xml:space="preserve">         自然生态保护</t>
  </si>
  <si>
    <t xml:space="preserve">         天然林保护</t>
  </si>
  <si>
    <t xml:space="preserve">         能源节约利用</t>
  </si>
  <si>
    <t xml:space="preserve">         其他节能环保支出</t>
  </si>
  <si>
    <t xml:space="preserve">  城乡社区支出</t>
  </si>
  <si>
    <t>　  其中：城乡社区管理事务</t>
  </si>
  <si>
    <t xml:space="preserve">         城乡社区公共设施</t>
  </si>
  <si>
    <t xml:space="preserve">         城乡社区环境卫生</t>
  </si>
  <si>
    <t xml:space="preserve">         城市基础设施配套费
安排的支出</t>
  </si>
  <si>
    <t xml:space="preserve">         其他城乡社区事务支出</t>
  </si>
  <si>
    <t xml:space="preserve">  农林水支出</t>
  </si>
  <si>
    <t xml:space="preserve">   　其中：农业农村</t>
  </si>
  <si>
    <t>　        林业和草原</t>
  </si>
  <si>
    <t xml:space="preserve">          水利</t>
  </si>
  <si>
    <t xml:space="preserve">          农村综合改革</t>
  </si>
  <si>
    <t xml:space="preserve">          普惠金融发展支出</t>
  </si>
  <si>
    <t xml:space="preserve">          其他农林水支出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</si>
  <si>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</si>
  <si>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</si>
  <si>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</si>
  <si>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</si>
  <si>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</si>
  <si>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</si>
  <si>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</si>
  <si>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灾害防治及应急管理支出</t>
  </si>
  <si>
    <t xml:space="preserve">  预备费</t>
  </si>
  <si>
    <t xml:space="preserve">  其他支出</t>
  </si>
  <si>
    <t xml:space="preserve">  政府性基金支出合计</t>
  </si>
  <si>
    <t>文化旅游体育与传媒支出</t>
  </si>
  <si>
    <t>城乡社区事务</t>
  </si>
  <si>
    <t>商业服务业等支出</t>
  </si>
  <si>
    <t xml:space="preserve">     其中：旅游发展基金支出</t>
  </si>
  <si>
    <t xml:space="preserve">     城市基础设施配套费安排的支出</t>
  </si>
  <si>
    <t xml:space="preserve">    其他政府性基金及对应专项
债务收入安排的支出</t>
  </si>
  <si>
    <t xml:space="preserve">     彩票公益金安排的支出</t>
  </si>
  <si>
    <t xml:space="preserve">  债务还本支出</t>
  </si>
  <si>
    <t>2024年3月份财政收入执行情况表</t>
  </si>
  <si>
    <t>编制单位：回民区财政局</t>
  </si>
  <si>
    <t>单位：万元</t>
  </si>
  <si>
    <t>年度
预算数</t>
  </si>
  <si>
    <t>累计
完成数</t>
  </si>
  <si>
    <t>2累计
完成数</t>
  </si>
  <si>
    <t>上年同期累计数</t>
  </si>
  <si>
    <t xml:space="preserve">    公共预算收入</t>
  </si>
  <si>
    <t xml:space="preserve">  其中：税收收入小计</t>
  </si>
  <si>
    <t xml:space="preserve">        非税收入小计</t>
  </si>
  <si>
    <t xml:space="preserve">  国内增值税</t>
  </si>
  <si>
    <t xml:space="preserve">  企业所得税</t>
  </si>
  <si>
    <t xml:space="preserve">  个人所得税</t>
  </si>
  <si>
    <t xml:space="preserve">  资源税</t>
  </si>
  <si>
    <t xml:space="preserve">  城市维护建设税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</si>
  <si>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</si>
  <si>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</si>
  <si>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</si>
  <si>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</si>
  <si>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</t>
  </si>
  <si>
    <t xml:space="preserve">  耕地占用税</t>
  </si>
  <si>
    <t xml:space="preserve">  契税</t>
  </si>
  <si>
    <t xml:space="preserve">  环境保护税</t>
  </si>
  <si>
    <t xml:space="preserve">  其他税收收入</t>
  </si>
  <si>
    <t xml:space="preserve">  专项收入</t>
  </si>
  <si>
    <t xml:space="preserve">  行政事业性收费收入</t>
  </si>
  <si>
    <t xml:space="preserve">  罚没收入</t>
  </si>
  <si>
    <t xml:space="preserve">  国有资本经营收入</t>
  </si>
  <si>
    <t xml:space="preserve">  国有资源（资产）有偿
使用收入</t>
  </si>
  <si>
    <t xml:space="preserve">  捐赠收入</t>
  </si>
  <si>
    <t xml:space="preserve">  其他收入</t>
  </si>
  <si>
    <t>调整预算数</t>
    <phoneticPr fontId="10" type="noConversion"/>
  </si>
  <si>
    <t xml:space="preserve">    其他国家电影事业发展专项资金安排的支出
专项债务收入安排的支出</t>
    <phoneticPr fontId="10" type="noConversion"/>
  </si>
  <si>
    <t xml:space="preserve">     其他旅游发展基金支出</t>
    <phoneticPr fontId="10" type="noConversion"/>
  </si>
  <si>
    <t xml:space="preserve">    其他城市基础设施配套费安排的支出</t>
    <phoneticPr fontId="10" type="noConversion"/>
  </si>
  <si>
    <t>其他支出</t>
    <phoneticPr fontId="10" type="noConversion"/>
  </si>
  <si>
    <t>彩票公益金安排的支出</t>
    <phoneticPr fontId="10" type="noConversion"/>
  </si>
  <si>
    <t xml:space="preserve"> 其他政府性基金及对应专项债务收入安排的支出</t>
    <phoneticPr fontId="10" type="noConversion"/>
  </si>
  <si>
    <t xml:space="preserve">  国有土地使用权出让收入安排的支出</t>
    <phoneticPr fontId="10" type="noConversion"/>
  </si>
  <si>
    <t xml:space="preserve">          巩固脱贫攻坚成果衔接乡村振兴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</si>
</sst>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_);[Red]\(0\)"/>
    <numFmt numFmtId="178" formatCode="0_ "/>
    <numFmt numFmtId="179" formatCode="0.0_ "/>
  </numFmts>
  <fonts count="13" x14ac:knownFonts="1">
    <font>
      <sz val="11"/>
      <color indexed="8"/>
      <name val="宋体"/>
      <charset val="134"/>
    </font>
    <font>
      <b/>
      <sz val="1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6" fontId="0" fillId="0" borderId="0" xfId="0" applyNumberFormat="1" applyFont="1" applyFill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 applyProtection="1">
      <alignment vertical="center"/>
    </xf>
    <xf numFmtId="177" fontId="6" fillId="0" borderId="1" xfId="0" applyNumberFormat="1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vertical="center"/>
    </xf>
    <xf numFmtId="176" fontId="0" fillId="0" borderId="1" xfId="0" applyNumberFormat="1" applyFill="1" applyBorder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Alignment="1" applyProtection="1">
      <alignment horizontal="right" vertical="center"/>
    </xf>
    <xf numFmtId="178" fontId="6" fillId="0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1" xfId="0" applyNumberFormat="1" applyFont="1" applyFill="1" applyBorder="1" applyAlignment="1" applyProtection="1">
      <alignment vertical="center"/>
    </xf>
    <xf numFmtId="178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justify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center"/>
    </xf>
    <xf numFmtId="178" fontId="3" fillId="0" borderId="0" xfId="0" applyNumberFormat="1" applyFont="1" applyFill="1" applyAlignment="1"/>
    <xf numFmtId="179" fontId="4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9" fontId="4" fillId="0" borderId="1" xfId="0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vertical="center" wrapText="1"/>
    </xf>
    <xf numFmtId="3" fontId="12" fillId="0" borderId="1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17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showZeros="0" tabSelected="1" topLeftCell="A81" zoomScaleNormal="100" workbookViewId="0">
      <selection activeCell="G87" sqref="G87"/>
    </sheetView>
  </sheetViews>
  <sheetFormatPr defaultColWidth="9" defaultRowHeight="13.5" x14ac:dyDescent="0.15"/>
  <cols>
    <col min="1" max="1" width="25" style="1" customWidth="1"/>
    <col min="2" max="4" width="10.25" style="1" hidden="1" customWidth="1"/>
    <col min="5" max="5" width="10.25" style="1" customWidth="1"/>
    <col min="6" max="6" width="9" style="1" customWidth="1"/>
    <col min="7" max="7" width="12.25" style="1" customWidth="1"/>
    <col min="8" max="8" width="10.5" style="1" hidden="1" customWidth="1"/>
    <col min="9" max="9" width="8" style="1" customWidth="1"/>
    <col min="10" max="10" width="9.5" style="1" customWidth="1"/>
    <col min="11" max="11" width="12" style="1" customWidth="1"/>
    <col min="12" max="12" width="11" style="1" customWidth="1"/>
    <col min="13" max="222" width="9" style="1"/>
    <col min="223" max="223" width="32.75" style="1" customWidth="1"/>
    <col min="224" max="224" width="14.25" style="1" customWidth="1"/>
    <col min="225" max="225" width="9" style="1" customWidth="1"/>
    <col min="226" max="226" width="7.875" style="1" customWidth="1"/>
    <col min="227" max="227" width="9.125" style="1" customWidth="1"/>
    <col min="228" max="228" width="11.25" style="1" customWidth="1"/>
    <col min="229" max="230" width="8.625" style="1" customWidth="1"/>
    <col min="231" max="478" width="9" style="1"/>
    <col min="479" max="479" width="32.75" style="1" customWidth="1"/>
    <col min="480" max="480" width="14.25" style="1" customWidth="1"/>
    <col min="481" max="481" width="9" style="1" customWidth="1"/>
    <col min="482" max="482" width="7.875" style="1" customWidth="1"/>
    <col min="483" max="483" width="9.125" style="1" customWidth="1"/>
    <col min="484" max="484" width="11.25" style="1" customWidth="1"/>
    <col min="485" max="486" width="8.625" style="1" customWidth="1"/>
    <col min="487" max="734" width="9" style="1"/>
    <col min="735" max="735" width="32.75" style="1" customWidth="1"/>
    <col min="736" max="736" width="14.25" style="1" customWidth="1"/>
    <col min="737" max="737" width="9" style="1" customWidth="1"/>
    <col min="738" max="738" width="7.875" style="1" customWidth="1"/>
    <col min="739" max="739" width="9.125" style="1" customWidth="1"/>
    <col min="740" max="740" width="11.25" style="1" customWidth="1"/>
    <col min="741" max="742" width="8.625" style="1" customWidth="1"/>
    <col min="743" max="990" width="9" style="1"/>
    <col min="991" max="991" width="32.75" style="1" customWidth="1"/>
    <col min="992" max="992" width="14.25" style="1" customWidth="1"/>
    <col min="993" max="993" width="9" style="1" customWidth="1"/>
    <col min="994" max="994" width="7.875" style="1" customWidth="1"/>
    <col min="995" max="995" width="9.125" style="1" customWidth="1"/>
    <col min="996" max="996" width="11.25" style="1" customWidth="1"/>
    <col min="997" max="998" width="8.625" style="1" customWidth="1"/>
    <col min="999" max="1246" width="9" style="1"/>
    <col min="1247" max="1247" width="32.75" style="1" customWidth="1"/>
    <col min="1248" max="1248" width="14.25" style="1" customWidth="1"/>
    <col min="1249" max="1249" width="9" style="1" customWidth="1"/>
    <col min="1250" max="1250" width="7.875" style="1" customWidth="1"/>
    <col min="1251" max="1251" width="9.125" style="1" customWidth="1"/>
    <col min="1252" max="1252" width="11.25" style="1" customWidth="1"/>
    <col min="1253" max="1254" width="8.625" style="1" customWidth="1"/>
    <col min="1255" max="1502" width="9" style="1"/>
    <col min="1503" max="1503" width="32.75" style="1" customWidth="1"/>
    <col min="1504" max="1504" width="14.25" style="1" customWidth="1"/>
    <col min="1505" max="1505" width="9" style="1" customWidth="1"/>
    <col min="1506" max="1506" width="7.875" style="1" customWidth="1"/>
    <col min="1507" max="1507" width="9.125" style="1" customWidth="1"/>
    <col min="1508" max="1508" width="11.25" style="1" customWidth="1"/>
    <col min="1509" max="1510" width="8.625" style="1" customWidth="1"/>
    <col min="1511" max="1758" width="9" style="1"/>
    <col min="1759" max="1759" width="32.75" style="1" customWidth="1"/>
    <col min="1760" max="1760" width="14.25" style="1" customWidth="1"/>
    <col min="1761" max="1761" width="9" style="1" customWidth="1"/>
    <col min="1762" max="1762" width="7.875" style="1" customWidth="1"/>
    <col min="1763" max="1763" width="9.125" style="1" customWidth="1"/>
    <col min="1764" max="1764" width="11.25" style="1" customWidth="1"/>
    <col min="1765" max="1766" width="8.625" style="1" customWidth="1"/>
    <col min="1767" max="2014" width="9" style="1"/>
    <col min="2015" max="2015" width="32.75" style="1" customWidth="1"/>
    <col min="2016" max="2016" width="14.25" style="1" customWidth="1"/>
    <col min="2017" max="2017" width="9" style="1" customWidth="1"/>
    <col min="2018" max="2018" width="7.875" style="1" customWidth="1"/>
    <col min="2019" max="2019" width="9.125" style="1" customWidth="1"/>
    <col min="2020" max="2020" width="11.25" style="1" customWidth="1"/>
    <col min="2021" max="2022" width="8.625" style="1" customWidth="1"/>
    <col min="2023" max="2270" width="9" style="1"/>
    <col min="2271" max="2271" width="32.75" style="1" customWidth="1"/>
    <col min="2272" max="2272" width="14.25" style="1" customWidth="1"/>
    <col min="2273" max="2273" width="9" style="1" customWidth="1"/>
    <col min="2274" max="2274" width="7.875" style="1" customWidth="1"/>
    <col min="2275" max="2275" width="9.125" style="1" customWidth="1"/>
    <col min="2276" max="2276" width="11.25" style="1" customWidth="1"/>
    <col min="2277" max="2278" width="8.625" style="1" customWidth="1"/>
    <col min="2279" max="2526" width="9" style="1"/>
    <col min="2527" max="2527" width="32.75" style="1" customWidth="1"/>
    <col min="2528" max="2528" width="14.25" style="1" customWidth="1"/>
    <col min="2529" max="2529" width="9" style="1" customWidth="1"/>
    <col min="2530" max="2530" width="7.875" style="1" customWidth="1"/>
    <col min="2531" max="2531" width="9.125" style="1" customWidth="1"/>
    <col min="2532" max="2532" width="11.25" style="1" customWidth="1"/>
    <col min="2533" max="2534" width="8.625" style="1" customWidth="1"/>
    <col min="2535" max="2782" width="9" style="1"/>
    <col min="2783" max="2783" width="32.75" style="1" customWidth="1"/>
    <col min="2784" max="2784" width="14.25" style="1" customWidth="1"/>
    <col min="2785" max="2785" width="9" style="1" customWidth="1"/>
    <col min="2786" max="2786" width="7.875" style="1" customWidth="1"/>
    <col min="2787" max="2787" width="9.125" style="1" customWidth="1"/>
    <col min="2788" max="2788" width="11.25" style="1" customWidth="1"/>
    <col min="2789" max="2790" width="8.625" style="1" customWidth="1"/>
    <col min="2791" max="3038" width="9" style="1"/>
    <col min="3039" max="3039" width="32.75" style="1" customWidth="1"/>
    <col min="3040" max="3040" width="14.25" style="1" customWidth="1"/>
    <col min="3041" max="3041" width="9" style="1" customWidth="1"/>
    <col min="3042" max="3042" width="7.875" style="1" customWidth="1"/>
    <col min="3043" max="3043" width="9.125" style="1" customWidth="1"/>
    <col min="3044" max="3044" width="11.25" style="1" customWidth="1"/>
    <col min="3045" max="3046" width="8.625" style="1" customWidth="1"/>
    <col min="3047" max="3294" width="9" style="1"/>
    <col min="3295" max="3295" width="32.75" style="1" customWidth="1"/>
    <col min="3296" max="3296" width="14.25" style="1" customWidth="1"/>
    <col min="3297" max="3297" width="9" style="1" customWidth="1"/>
    <col min="3298" max="3298" width="7.875" style="1" customWidth="1"/>
    <col min="3299" max="3299" width="9.125" style="1" customWidth="1"/>
    <col min="3300" max="3300" width="11.25" style="1" customWidth="1"/>
    <col min="3301" max="3302" width="8.625" style="1" customWidth="1"/>
    <col min="3303" max="3550" width="9" style="1"/>
    <col min="3551" max="3551" width="32.75" style="1" customWidth="1"/>
    <col min="3552" max="3552" width="14.25" style="1" customWidth="1"/>
    <col min="3553" max="3553" width="9" style="1" customWidth="1"/>
    <col min="3554" max="3554" width="7.875" style="1" customWidth="1"/>
    <col min="3555" max="3555" width="9.125" style="1" customWidth="1"/>
    <col min="3556" max="3556" width="11.25" style="1" customWidth="1"/>
    <col min="3557" max="3558" width="8.625" style="1" customWidth="1"/>
    <col min="3559" max="3806" width="9" style="1"/>
    <col min="3807" max="3807" width="32.75" style="1" customWidth="1"/>
    <col min="3808" max="3808" width="14.25" style="1" customWidth="1"/>
    <col min="3809" max="3809" width="9" style="1" customWidth="1"/>
    <col min="3810" max="3810" width="7.875" style="1" customWidth="1"/>
    <col min="3811" max="3811" width="9.125" style="1" customWidth="1"/>
    <col min="3812" max="3812" width="11.25" style="1" customWidth="1"/>
    <col min="3813" max="3814" width="8.625" style="1" customWidth="1"/>
    <col min="3815" max="4062" width="9" style="1"/>
    <col min="4063" max="4063" width="32.75" style="1" customWidth="1"/>
    <col min="4064" max="4064" width="14.25" style="1" customWidth="1"/>
    <col min="4065" max="4065" width="9" style="1" customWidth="1"/>
    <col min="4066" max="4066" width="7.875" style="1" customWidth="1"/>
    <col min="4067" max="4067" width="9.125" style="1" customWidth="1"/>
    <col min="4068" max="4068" width="11.25" style="1" customWidth="1"/>
    <col min="4069" max="4070" width="8.625" style="1" customWidth="1"/>
    <col min="4071" max="4318" width="9" style="1"/>
    <col min="4319" max="4319" width="32.75" style="1" customWidth="1"/>
    <col min="4320" max="4320" width="14.25" style="1" customWidth="1"/>
    <col min="4321" max="4321" width="9" style="1" customWidth="1"/>
    <col min="4322" max="4322" width="7.875" style="1" customWidth="1"/>
    <col min="4323" max="4323" width="9.125" style="1" customWidth="1"/>
    <col min="4324" max="4324" width="11.25" style="1" customWidth="1"/>
    <col min="4325" max="4326" width="8.625" style="1" customWidth="1"/>
    <col min="4327" max="4574" width="9" style="1"/>
    <col min="4575" max="4575" width="32.75" style="1" customWidth="1"/>
    <col min="4576" max="4576" width="14.25" style="1" customWidth="1"/>
    <col min="4577" max="4577" width="9" style="1" customWidth="1"/>
    <col min="4578" max="4578" width="7.875" style="1" customWidth="1"/>
    <col min="4579" max="4579" width="9.125" style="1" customWidth="1"/>
    <col min="4580" max="4580" width="11.25" style="1" customWidth="1"/>
    <col min="4581" max="4582" width="8.625" style="1" customWidth="1"/>
    <col min="4583" max="4830" width="9" style="1"/>
    <col min="4831" max="4831" width="32.75" style="1" customWidth="1"/>
    <col min="4832" max="4832" width="14.25" style="1" customWidth="1"/>
    <col min="4833" max="4833" width="9" style="1" customWidth="1"/>
    <col min="4834" max="4834" width="7.875" style="1" customWidth="1"/>
    <col min="4835" max="4835" width="9.125" style="1" customWidth="1"/>
    <col min="4836" max="4836" width="11.25" style="1" customWidth="1"/>
    <col min="4837" max="4838" width="8.625" style="1" customWidth="1"/>
    <col min="4839" max="5086" width="9" style="1"/>
    <col min="5087" max="5087" width="32.75" style="1" customWidth="1"/>
    <col min="5088" max="5088" width="14.25" style="1" customWidth="1"/>
    <col min="5089" max="5089" width="9" style="1" customWidth="1"/>
    <col min="5090" max="5090" width="7.875" style="1" customWidth="1"/>
    <col min="5091" max="5091" width="9.125" style="1" customWidth="1"/>
    <col min="5092" max="5092" width="11.25" style="1" customWidth="1"/>
    <col min="5093" max="5094" width="8.625" style="1" customWidth="1"/>
    <col min="5095" max="5342" width="9" style="1"/>
    <col min="5343" max="5343" width="32.75" style="1" customWidth="1"/>
    <col min="5344" max="5344" width="14.25" style="1" customWidth="1"/>
    <col min="5345" max="5345" width="9" style="1" customWidth="1"/>
    <col min="5346" max="5346" width="7.875" style="1" customWidth="1"/>
    <col min="5347" max="5347" width="9.125" style="1" customWidth="1"/>
    <col min="5348" max="5348" width="11.25" style="1" customWidth="1"/>
    <col min="5349" max="5350" width="8.625" style="1" customWidth="1"/>
    <col min="5351" max="5598" width="9" style="1"/>
    <col min="5599" max="5599" width="32.75" style="1" customWidth="1"/>
    <col min="5600" max="5600" width="14.25" style="1" customWidth="1"/>
    <col min="5601" max="5601" width="9" style="1" customWidth="1"/>
    <col min="5602" max="5602" width="7.875" style="1" customWidth="1"/>
    <col min="5603" max="5603" width="9.125" style="1" customWidth="1"/>
    <col min="5604" max="5604" width="11.25" style="1" customWidth="1"/>
    <col min="5605" max="5606" width="8.625" style="1" customWidth="1"/>
    <col min="5607" max="5854" width="9" style="1"/>
    <col min="5855" max="5855" width="32.75" style="1" customWidth="1"/>
    <col min="5856" max="5856" width="14.25" style="1" customWidth="1"/>
    <col min="5857" max="5857" width="9" style="1" customWidth="1"/>
    <col min="5858" max="5858" width="7.875" style="1" customWidth="1"/>
    <col min="5859" max="5859" width="9.125" style="1" customWidth="1"/>
    <col min="5860" max="5860" width="11.25" style="1" customWidth="1"/>
    <col min="5861" max="5862" width="8.625" style="1" customWidth="1"/>
    <col min="5863" max="6110" width="9" style="1"/>
    <col min="6111" max="6111" width="32.75" style="1" customWidth="1"/>
    <col min="6112" max="6112" width="14.25" style="1" customWidth="1"/>
    <col min="6113" max="6113" width="9" style="1" customWidth="1"/>
    <col min="6114" max="6114" width="7.875" style="1" customWidth="1"/>
    <col min="6115" max="6115" width="9.125" style="1" customWidth="1"/>
    <col min="6116" max="6116" width="11.25" style="1" customWidth="1"/>
    <col min="6117" max="6118" width="8.625" style="1" customWidth="1"/>
    <col min="6119" max="6366" width="9" style="1"/>
    <col min="6367" max="6367" width="32.75" style="1" customWidth="1"/>
    <col min="6368" max="6368" width="14.25" style="1" customWidth="1"/>
    <col min="6369" max="6369" width="9" style="1" customWidth="1"/>
    <col min="6370" max="6370" width="7.875" style="1" customWidth="1"/>
    <col min="6371" max="6371" width="9.125" style="1" customWidth="1"/>
    <col min="6372" max="6372" width="11.25" style="1" customWidth="1"/>
    <col min="6373" max="6374" width="8.625" style="1" customWidth="1"/>
    <col min="6375" max="6622" width="9" style="1"/>
    <col min="6623" max="6623" width="32.75" style="1" customWidth="1"/>
    <col min="6624" max="6624" width="14.25" style="1" customWidth="1"/>
    <col min="6625" max="6625" width="9" style="1" customWidth="1"/>
    <col min="6626" max="6626" width="7.875" style="1" customWidth="1"/>
    <col min="6627" max="6627" width="9.125" style="1" customWidth="1"/>
    <col min="6628" max="6628" width="11.25" style="1" customWidth="1"/>
    <col min="6629" max="6630" width="8.625" style="1" customWidth="1"/>
    <col min="6631" max="6878" width="9" style="1"/>
    <col min="6879" max="6879" width="32.75" style="1" customWidth="1"/>
    <col min="6880" max="6880" width="14.25" style="1" customWidth="1"/>
    <col min="6881" max="6881" width="9" style="1" customWidth="1"/>
    <col min="6882" max="6882" width="7.875" style="1" customWidth="1"/>
    <col min="6883" max="6883" width="9.125" style="1" customWidth="1"/>
    <col min="6884" max="6884" width="11.25" style="1" customWidth="1"/>
    <col min="6885" max="6886" width="8.625" style="1" customWidth="1"/>
    <col min="6887" max="7134" width="9" style="1"/>
    <col min="7135" max="7135" width="32.75" style="1" customWidth="1"/>
    <col min="7136" max="7136" width="14.25" style="1" customWidth="1"/>
    <col min="7137" max="7137" width="9" style="1" customWidth="1"/>
    <col min="7138" max="7138" width="7.875" style="1" customWidth="1"/>
    <col min="7139" max="7139" width="9.125" style="1" customWidth="1"/>
    <col min="7140" max="7140" width="11.25" style="1" customWidth="1"/>
    <col min="7141" max="7142" width="8.625" style="1" customWidth="1"/>
    <col min="7143" max="7390" width="9" style="1"/>
    <col min="7391" max="7391" width="32.75" style="1" customWidth="1"/>
    <col min="7392" max="7392" width="14.25" style="1" customWidth="1"/>
    <col min="7393" max="7393" width="9" style="1" customWidth="1"/>
    <col min="7394" max="7394" width="7.875" style="1" customWidth="1"/>
    <col min="7395" max="7395" width="9.125" style="1" customWidth="1"/>
    <col min="7396" max="7396" width="11.25" style="1" customWidth="1"/>
    <col min="7397" max="7398" width="8.625" style="1" customWidth="1"/>
    <col min="7399" max="7646" width="9" style="1"/>
    <col min="7647" max="7647" width="32.75" style="1" customWidth="1"/>
    <col min="7648" max="7648" width="14.25" style="1" customWidth="1"/>
    <col min="7649" max="7649" width="9" style="1" customWidth="1"/>
    <col min="7650" max="7650" width="7.875" style="1" customWidth="1"/>
    <col min="7651" max="7651" width="9.125" style="1" customWidth="1"/>
    <col min="7652" max="7652" width="11.25" style="1" customWidth="1"/>
    <col min="7653" max="7654" width="8.625" style="1" customWidth="1"/>
    <col min="7655" max="7902" width="9" style="1"/>
    <col min="7903" max="7903" width="32.75" style="1" customWidth="1"/>
    <col min="7904" max="7904" width="14.25" style="1" customWidth="1"/>
    <col min="7905" max="7905" width="9" style="1" customWidth="1"/>
    <col min="7906" max="7906" width="7.875" style="1" customWidth="1"/>
    <col min="7907" max="7907" width="9.125" style="1" customWidth="1"/>
    <col min="7908" max="7908" width="11.25" style="1" customWidth="1"/>
    <col min="7909" max="7910" width="8.625" style="1" customWidth="1"/>
    <col min="7911" max="8158" width="9" style="1"/>
    <col min="8159" max="8159" width="32.75" style="1" customWidth="1"/>
    <col min="8160" max="8160" width="14.25" style="1" customWidth="1"/>
    <col min="8161" max="8161" width="9" style="1" customWidth="1"/>
    <col min="8162" max="8162" width="7.875" style="1" customWidth="1"/>
    <col min="8163" max="8163" width="9.125" style="1" customWidth="1"/>
    <col min="8164" max="8164" width="11.25" style="1" customWidth="1"/>
    <col min="8165" max="8166" width="8.625" style="1" customWidth="1"/>
    <col min="8167" max="8414" width="9" style="1"/>
    <col min="8415" max="8415" width="32.75" style="1" customWidth="1"/>
    <col min="8416" max="8416" width="14.25" style="1" customWidth="1"/>
    <col min="8417" max="8417" width="9" style="1" customWidth="1"/>
    <col min="8418" max="8418" width="7.875" style="1" customWidth="1"/>
    <col min="8419" max="8419" width="9.125" style="1" customWidth="1"/>
    <col min="8420" max="8420" width="11.25" style="1" customWidth="1"/>
    <col min="8421" max="8422" width="8.625" style="1" customWidth="1"/>
    <col min="8423" max="8670" width="9" style="1"/>
    <col min="8671" max="8671" width="32.75" style="1" customWidth="1"/>
    <col min="8672" max="8672" width="14.25" style="1" customWidth="1"/>
    <col min="8673" max="8673" width="9" style="1" customWidth="1"/>
    <col min="8674" max="8674" width="7.875" style="1" customWidth="1"/>
    <col min="8675" max="8675" width="9.125" style="1" customWidth="1"/>
    <col min="8676" max="8676" width="11.25" style="1" customWidth="1"/>
    <col min="8677" max="8678" width="8.625" style="1" customWidth="1"/>
    <col min="8679" max="8926" width="9" style="1"/>
    <col min="8927" max="8927" width="32.75" style="1" customWidth="1"/>
    <col min="8928" max="8928" width="14.25" style="1" customWidth="1"/>
    <col min="8929" max="8929" width="9" style="1" customWidth="1"/>
    <col min="8930" max="8930" width="7.875" style="1" customWidth="1"/>
    <col min="8931" max="8931" width="9.125" style="1" customWidth="1"/>
    <col min="8932" max="8932" width="11.25" style="1" customWidth="1"/>
    <col min="8933" max="8934" width="8.625" style="1" customWidth="1"/>
    <col min="8935" max="9182" width="9" style="1"/>
    <col min="9183" max="9183" width="32.75" style="1" customWidth="1"/>
    <col min="9184" max="9184" width="14.25" style="1" customWidth="1"/>
    <col min="9185" max="9185" width="9" style="1" customWidth="1"/>
    <col min="9186" max="9186" width="7.875" style="1" customWidth="1"/>
    <col min="9187" max="9187" width="9.125" style="1" customWidth="1"/>
    <col min="9188" max="9188" width="11.25" style="1" customWidth="1"/>
    <col min="9189" max="9190" width="8.625" style="1" customWidth="1"/>
    <col min="9191" max="9438" width="9" style="1"/>
    <col min="9439" max="9439" width="32.75" style="1" customWidth="1"/>
    <col min="9440" max="9440" width="14.25" style="1" customWidth="1"/>
    <col min="9441" max="9441" width="9" style="1" customWidth="1"/>
    <col min="9442" max="9442" width="7.875" style="1" customWidth="1"/>
    <col min="9443" max="9443" width="9.125" style="1" customWidth="1"/>
    <col min="9444" max="9444" width="11.25" style="1" customWidth="1"/>
    <col min="9445" max="9446" width="8.625" style="1" customWidth="1"/>
    <col min="9447" max="9694" width="9" style="1"/>
    <col min="9695" max="9695" width="32.75" style="1" customWidth="1"/>
    <col min="9696" max="9696" width="14.25" style="1" customWidth="1"/>
    <col min="9697" max="9697" width="9" style="1" customWidth="1"/>
    <col min="9698" max="9698" width="7.875" style="1" customWidth="1"/>
    <col min="9699" max="9699" width="9.125" style="1" customWidth="1"/>
    <col min="9700" max="9700" width="11.25" style="1" customWidth="1"/>
    <col min="9701" max="9702" width="8.625" style="1" customWidth="1"/>
    <col min="9703" max="9950" width="9" style="1"/>
    <col min="9951" max="9951" width="32.75" style="1" customWidth="1"/>
    <col min="9952" max="9952" width="14.25" style="1" customWidth="1"/>
    <col min="9953" max="9953" width="9" style="1" customWidth="1"/>
    <col min="9954" max="9954" width="7.875" style="1" customWidth="1"/>
    <col min="9955" max="9955" width="9.125" style="1" customWidth="1"/>
    <col min="9956" max="9956" width="11.25" style="1" customWidth="1"/>
    <col min="9957" max="9958" width="8.625" style="1" customWidth="1"/>
    <col min="9959" max="10206" width="9" style="1"/>
    <col min="10207" max="10207" width="32.75" style="1" customWidth="1"/>
    <col min="10208" max="10208" width="14.25" style="1" customWidth="1"/>
    <col min="10209" max="10209" width="9" style="1" customWidth="1"/>
    <col min="10210" max="10210" width="7.875" style="1" customWidth="1"/>
    <col min="10211" max="10211" width="9.125" style="1" customWidth="1"/>
    <col min="10212" max="10212" width="11.25" style="1" customWidth="1"/>
    <col min="10213" max="10214" width="8.625" style="1" customWidth="1"/>
    <col min="10215" max="10462" width="9" style="1"/>
    <col min="10463" max="10463" width="32.75" style="1" customWidth="1"/>
    <col min="10464" max="10464" width="14.25" style="1" customWidth="1"/>
    <col min="10465" max="10465" width="9" style="1" customWidth="1"/>
    <col min="10466" max="10466" width="7.875" style="1" customWidth="1"/>
    <col min="10467" max="10467" width="9.125" style="1" customWidth="1"/>
    <col min="10468" max="10468" width="11.25" style="1" customWidth="1"/>
    <col min="10469" max="10470" width="8.625" style="1" customWidth="1"/>
    <col min="10471" max="10718" width="9" style="1"/>
    <col min="10719" max="10719" width="32.75" style="1" customWidth="1"/>
    <col min="10720" max="10720" width="14.25" style="1" customWidth="1"/>
    <col min="10721" max="10721" width="9" style="1" customWidth="1"/>
    <col min="10722" max="10722" width="7.875" style="1" customWidth="1"/>
    <col min="10723" max="10723" width="9.125" style="1" customWidth="1"/>
    <col min="10724" max="10724" width="11.25" style="1" customWidth="1"/>
    <col min="10725" max="10726" width="8.625" style="1" customWidth="1"/>
    <col min="10727" max="10974" width="9" style="1"/>
    <col min="10975" max="10975" width="32.75" style="1" customWidth="1"/>
    <col min="10976" max="10976" width="14.25" style="1" customWidth="1"/>
    <col min="10977" max="10977" width="9" style="1" customWidth="1"/>
    <col min="10978" max="10978" width="7.875" style="1" customWidth="1"/>
    <col min="10979" max="10979" width="9.125" style="1" customWidth="1"/>
    <col min="10980" max="10980" width="11.25" style="1" customWidth="1"/>
    <col min="10981" max="10982" width="8.625" style="1" customWidth="1"/>
    <col min="10983" max="11230" width="9" style="1"/>
    <col min="11231" max="11231" width="32.75" style="1" customWidth="1"/>
    <col min="11232" max="11232" width="14.25" style="1" customWidth="1"/>
    <col min="11233" max="11233" width="9" style="1" customWidth="1"/>
    <col min="11234" max="11234" width="7.875" style="1" customWidth="1"/>
    <col min="11235" max="11235" width="9.125" style="1" customWidth="1"/>
    <col min="11236" max="11236" width="11.25" style="1" customWidth="1"/>
    <col min="11237" max="11238" width="8.625" style="1" customWidth="1"/>
    <col min="11239" max="11486" width="9" style="1"/>
    <col min="11487" max="11487" width="32.75" style="1" customWidth="1"/>
    <col min="11488" max="11488" width="14.25" style="1" customWidth="1"/>
    <col min="11489" max="11489" width="9" style="1" customWidth="1"/>
    <col min="11490" max="11490" width="7.875" style="1" customWidth="1"/>
    <col min="11491" max="11491" width="9.125" style="1" customWidth="1"/>
    <col min="11492" max="11492" width="11.25" style="1" customWidth="1"/>
    <col min="11493" max="11494" width="8.625" style="1" customWidth="1"/>
    <col min="11495" max="11742" width="9" style="1"/>
    <col min="11743" max="11743" width="32.75" style="1" customWidth="1"/>
    <col min="11744" max="11744" width="14.25" style="1" customWidth="1"/>
    <col min="11745" max="11745" width="9" style="1" customWidth="1"/>
    <col min="11746" max="11746" width="7.875" style="1" customWidth="1"/>
    <col min="11747" max="11747" width="9.125" style="1" customWidth="1"/>
    <col min="11748" max="11748" width="11.25" style="1" customWidth="1"/>
    <col min="11749" max="11750" width="8.625" style="1" customWidth="1"/>
    <col min="11751" max="11998" width="9" style="1"/>
    <col min="11999" max="11999" width="32.75" style="1" customWidth="1"/>
    <col min="12000" max="12000" width="14.25" style="1" customWidth="1"/>
    <col min="12001" max="12001" width="9" style="1" customWidth="1"/>
    <col min="12002" max="12002" width="7.875" style="1" customWidth="1"/>
    <col min="12003" max="12003" width="9.125" style="1" customWidth="1"/>
    <col min="12004" max="12004" width="11.25" style="1" customWidth="1"/>
    <col min="12005" max="12006" width="8.625" style="1" customWidth="1"/>
    <col min="12007" max="12254" width="9" style="1"/>
    <col min="12255" max="12255" width="32.75" style="1" customWidth="1"/>
    <col min="12256" max="12256" width="14.25" style="1" customWidth="1"/>
    <col min="12257" max="12257" width="9" style="1" customWidth="1"/>
    <col min="12258" max="12258" width="7.875" style="1" customWidth="1"/>
    <col min="12259" max="12259" width="9.125" style="1" customWidth="1"/>
    <col min="12260" max="12260" width="11.25" style="1" customWidth="1"/>
    <col min="12261" max="12262" width="8.625" style="1" customWidth="1"/>
    <col min="12263" max="12510" width="9" style="1"/>
    <col min="12511" max="12511" width="32.75" style="1" customWidth="1"/>
    <col min="12512" max="12512" width="14.25" style="1" customWidth="1"/>
    <col min="12513" max="12513" width="9" style="1" customWidth="1"/>
    <col min="12514" max="12514" width="7.875" style="1" customWidth="1"/>
    <col min="12515" max="12515" width="9.125" style="1" customWidth="1"/>
    <col min="12516" max="12516" width="11.25" style="1" customWidth="1"/>
    <col min="12517" max="12518" width="8.625" style="1" customWidth="1"/>
    <col min="12519" max="12766" width="9" style="1"/>
    <col min="12767" max="12767" width="32.75" style="1" customWidth="1"/>
    <col min="12768" max="12768" width="14.25" style="1" customWidth="1"/>
    <col min="12769" max="12769" width="9" style="1" customWidth="1"/>
    <col min="12770" max="12770" width="7.875" style="1" customWidth="1"/>
    <col min="12771" max="12771" width="9.125" style="1" customWidth="1"/>
    <col min="12772" max="12772" width="11.25" style="1" customWidth="1"/>
    <col min="12773" max="12774" width="8.625" style="1" customWidth="1"/>
    <col min="12775" max="13022" width="9" style="1"/>
    <col min="13023" max="13023" width="32.75" style="1" customWidth="1"/>
    <col min="13024" max="13024" width="14.25" style="1" customWidth="1"/>
    <col min="13025" max="13025" width="9" style="1" customWidth="1"/>
    <col min="13026" max="13026" width="7.875" style="1" customWidth="1"/>
    <col min="13027" max="13027" width="9.125" style="1" customWidth="1"/>
    <col min="13028" max="13028" width="11.25" style="1" customWidth="1"/>
    <col min="13029" max="13030" width="8.625" style="1" customWidth="1"/>
    <col min="13031" max="13278" width="9" style="1"/>
    <col min="13279" max="13279" width="32.75" style="1" customWidth="1"/>
    <col min="13280" max="13280" width="14.25" style="1" customWidth="1"/>
    <col min="13281" max="13281" width="9" style="1" customWidth="1"/>
    <col min="13282" max="13282" width="7.875" style="1" customWidth="1"/>
    <col min="13283" max="13283" width="9.125" style="1" customWidth="1"/>
    <col min="13284" max="13284" width="11.25" style="1" customWidth="1"/>
    <col min="13285" max="13286" width="8.625" style="1" customWidth="1"/>
    <col min="13287" max="13534" width="9" style="1"/>
    <col min="13535" max="13535" width="32.75" style="1" customWidth="1"/>
    <col min="13536" max="13536" width="14.25" style="1" customWidth="1"/>
    <col min="13537" max="13537" width="9" style="1" customWidth="1"/>
    <col min="13538" max="13538" width="7.875" style="1" customWidth="1"/>
    <col min="13539" max="13539" width="9.125" style="1" customWidth="1"/>
    <col min="13540" max="13540" width="11.25" style="1" customWidth="1"/>
    <col min="13541" max="13542" width="8.625" style="1" customWidth="1"/>
    <col min="13543" max="13790" width="9" style="1"/>
    <col min="13791" max="13791" width="32.75" style="1" customWidth="1"/>
    <col min="13792" max="13792" width="14.25" style="1" customWidth="1"/>
    <col min="13793" max="13793" width="9" style="1" customWidth="1"/>
    <col min="13794" max="13794" width="7.875" style="1" customWidth="1"/>
    <col min="13795" max="13795" width="9.125" style="1" customWidth="1"/>
    <col min="13796" max="13796" width="11.25" style="1" customWidth="1"/>
    <col min="13797" max="13798" width="8.625" style="1" customWidth="1"/>
    <col min="13799" max="14046" width="9" style="1"/>
    <col min="14047" max="14047" width="32.75" style="1" customWidth="1"/>
    <col min="14048" max="14048" width="14.25" style="1" customWidth="1"/>
    <col min="14049" max="14049" width="9" style="1" customWidth="1"/>
    <col min="14050" max="14050" width="7.875" style="1" customWidth="1"/>
    <col min="14051" max="14051" width="9.125" style="1" customWidth="1"/>
    <col min="14052" max="14052" width="11.25" style="1" customWidth="1"/>
    <col min="14053" max="14054" width="8.625" style="1" customWidth="1"/>
    <col min="14055" max="14302" width="9" style="1"/>
    <col min="14303" max="14303" width="32.75" style="1" customWidth="1"/>
    <col min="14304" max="14304" width="14.25" style="1" customWidth="1"/>
    <col min="14305" max="14305" width="9" style="1" customWidth="1"/>
    <col min="14306" max="14306" width="7.875" style="1" customWidth="1"/>
    <col min="14307" max="14307" width="9.125" style="1" customWidth="1"/>
    <col min="14308" max="14308" width="11.25" style="1" customWidth="1"/>
    <col min="14309" max="14310" width="8.625" style="1" customWidth="1"/>
    <col min="14311" max="14558" width="9" style="1"/>
    <col min="14559" max="14559" width="32.75" style="1" customWidth="1"/>
    <col min="14560" max="14560" width="14.25" style="1" customWidth="1"/>
    <col min="14561" max="14561" width="9" style="1" customWidth="1"/>
    <col min="14562" max="14562" width="7.875" style="1" customWidth="1"/>
    <col min="14563" max="14563" width="9.125" style="1" customWidth="1"/>
    <col min="14564" max="14564" width="11.25" style="1" customWidth="1"/>
    <col min="14565" max="14566" width="8.625" style="1" customWidth="1"/>
    <col min="14567" max="14814" width="9" style="1"/>
    <col min="14815" max="14815" width="32.75" style="1" customWidth="1"/>
    <col min="14816" max="14816" width="14.25" style="1" customWidth="1"/>
    <col min="14817" max="14817" width="9" style="1" customWidth="1"/>
    <col min="14818" max="14818" width="7.875" style="1" customWidth="1"/>
    <col min="14819" max="14819" width="9.125" style="1" customWidth="1"/>
    <col min="14820" max="14820" width="11.25" style="1" customWidth="1"/>
    <col min="14821" max="14822" width="8.625" style="1" customWidth="1"/>
    <col min="14823" max="15070" width="9" style="1"/>
    <col min="15071" max="15071" width="32.75" style="1" customWidth="1"/>
    <col min="15072" max="15072" width="14.25" style="1" customWidth="1"/>
    <col min="15073" max="15073" width="9" style="1" customWidth="1"/>
    <col min="15074" max="15074" width="7.875" style="1" customWidth="1"/>
    <col min="15075" max="15075" width="9.125" style="1" customWidth="1"/>
    <col min="15076" max="15076" width="11.25" style="1" customWidth="1"/>
    <col min="15077" max="15078" width="8.625" style="1" customWidth="1"/>
    <col min="15079" max="15326" width="9" style="1"/>
    <col min="15327" max="15327" width="32.75" style="1" customWidth="1"/>
    <col min="15328" max="15328" width="14.25" style="1" customWidth="1"/>
    <col min="15329" max="15329" width="9" style="1" customWidth="1"/>
    <col min="15330" max="15330" width="7.875" style="1" customWidth="1"/>
    <col min="15331" max="15331" width="9.125" style="1" customWidth="1"/>
    <col min="15332" max="15332" width="11.25" style="1" customWidth="1"/>
    <col min="15333" max="15334" width="8.625" style="1" customWidth="1"/>
    <col min="15335" max="15582" width="9" style="1"/>
    <col min="15583" max="15583" width="32.75" style="1" customWidth="1"/>
    <col min="15584" max="15584" width="14.25" style="1" customWidth="1"/>
    <col min="15585" max="15585" width="9" style="1" customWidth="1"/>
    <col min="15586" max="15586" width="7.875" style="1" customWidth="1"/>
    <col min="15587" max="15587" width="9.125" style="1" customWidth="1"/>
    <col min="15588" max="15588" width="11.25" style="1" customWidth="1"/>
    <col min="15589" max="15590" width="8.625" style="1" customWidth="1"/>
    <col min="15591" max="15838" width="9" style="1"/>
    <col min="15839" max="15839" width="32.75" style="1" customWidth="1"/>
    <col min="15840" max="15840" width="14.25" style="1" customWidth="1"/>
    <col min="15841" max="15841" width="9" style="1" customWidth="1"/>
    <col min="15842" max="15842" width="7.875" style="1" customWidth="1"/>
    <col min="15843" max="15843" width="9.125" style="1" customWidth="1"/>
    <col min="15844" max="15844" width="11.25" style="1" customWidth="1"/>
    <col min="15845" max="15846" width="8.625" style="1" customWidth="1"/>
    <col min="15847" max="16094" width="9" style="1"/>
    <col min="16095" max="16095" width="32.75" style="1" customWidth="1"/>
    <col min="16096" max="16096" width="14.25" style="1" customWidth="1"/>
    <col min="16097" max="16097" width="9" style="1" customWidth="1"/>
    <col min="16098" max="16098" width="7.875" style="1" customWidth="1"/>
    <col min="16099" max="16099" width="9.125" style="1" customWidth="1"/>
    <col min="16100" max="16100" width="11.25" style="1" customWidth="1"/>
    <col min="16101" max="16102" width="8.625" style="1" customWidth="1"/>
    <col min="16103" max="16384" width="9" style="1"/>
  </cols>
  <sheetData>
    <row r="1" spans="1:12" ht="42" customHeight="1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.75" customHeight="1" x14ac:dyDescent="0.15">
      <c r="A2" s="19"/>
      <c r="B2" s="20"/>
      <c r="C2" s="20"/>
      <c r="D2" s="20"/>
      <c r="E2" s="20"/>
      <c r="F2" s="20"/>
      <c r="G2" s="20"/>
      <c r="H2" s="20"/>
      <c r="I2" s="20"/>
      <c r="J2" s="28"/>
      <c r="K2" s="29"/>
      <c r="L2" s="30" t="s">
        <v>1</v>
      </c>
    </row>
    <row r="3" spans="1:12" ht="13.5" customHeight="1" x14ac:dyDescent="0.15">
      <c r="A3" s="48" t="s">
        <v>2</v>
      </c>
      <c r="B3" s="48" t="s">
        <v>3</v>
      </c>
      <c r="C3" s="49" t="s">
        <v>4</v>
      </c>
      <c r="D3" s="49" t="s">
        <v>5</v>
      </c>
      <c r="E3" s="49" t="s">
        <v>132</v>
      </c>
      <c r="F3" s="49" t="s">
        <v>6</v>
      </c>
      <c r="G3" s="49" t="s">
        <v>7</v>
      </c>
      <c r="H3" s="49" t="s">
        <v>8</v>
      </c>
      <c r="I3" s="51" t="s">
        <v>9</v>
      </c>
      <c r="J3" s="52" t="s">
        <v>10</v>
      </c>
      <c r="K3" s="47" t="s">
        <v>11</v>
      </c>
      <c r="L3" s="47"/>
    </row>
    <row r="4" spans="1:12" ht="24" customHeight="1" x14ac:dyDescent="0.15">
      <c r="A4" s="48"/>
      <c r="B4" s="48"/>
      <c r="C4" s="50"/>
      <c r="D4" s="50"/>
      <c r="E4" s="50"/>
      <c r="F4" s="50"/>
      <c r="G4" s="50"/>
      <c r="H4" s="50"/>
      <c r="I4" s="51"/>
      <c r="J4" s="53"/>
      <c r="K4" s="42" t="s">
        <v>12</v>
      </c>
      <c r="L4" s="43" t="s">
        <v>13</v>
      </c>
    </row>
    <row r="5" spans="1:12" ht="23.1" customHeight="1" x14ac:dyDescent="0.15">
      <c r="A5" s="21" t="s">
        <v>14</v>
      </c>
      <c r="B5" s="18">
        <f>B6+B7+B8+B9+B17+B18+B19+B39+B52+B60+B66+B74+B75+B76+B77+B78+B79+B81+B83+B82</f>
        <v>152176</v>
      </c>
      <c r="C5" s="18">
        <f>C6+C7+C8+C9+C17+C18+C19+C39+C52+C60+C66+C74+C75+C76+C77+C78+C79+C80+C81+C83+C82</f>
        <v>120710</v>
      </c>
      <c r="D5" s="18">
        <f>D6+D7+D8+D9+D17+D18+D19+D39+D52+D60+D66+D74+D75+D76+D77+D78+D79+D80+D81+D83+D82</f>
        <v>56589</v>
      </c>
      <c r="E5" s="18">
        <f>E6+E7+E8+E9+E17+E18+E19+E39+E52+E60+E66+E74+E75+E76+E77+E78+E79+E81+E83+E82+E80</f>
        <v>329255</v>
      </c>
      <c r="F5" s="18">
        <f t="shared" ref="F5:H5" si="0">F6+F7+F8+F9+F17+F18+F19+F39+F52+F60+F66+F74+F75+F76+F77+F78+F79+F81+F83</f>
        <v>14254</v>
      </c>
      <c r="G5" s="18">
        <f t="shared" si="0"/>
        <v>60542</v>
      </c>
      <c r="H5" s="18">
        <f t="shared" si="0"/>
        <v>46288</v>
      </c>
      <c r="I5" s="18">
        <f t="shared" ref="I5:I15" si="1">G5/E5*100</f>
        <v>18.38757194271917</v>
      </c>
      <c r="J5" s="18">
        <f>J6+J7+J8+J9+J17+J18+J19+J39+J52+J60+J66+J74+J75+J76+J77+J78+J79+J81+J83+1516</f>
        <v>80163</v>
      </c>
      <c r="K5" s="18">
        <f>K6+K7+K8+K9+K17+K18+K19+K39+K52+K60+K66+K74+K75+K76+K77+K78+K79+K81+K83-1516</f>
        <v>-19621</v>
      </c>
      <c r="L5" s="18">
        <f t="shared" ref="L5:L67" si="2">K5/J5*100</f>
        <v>-24.476379377019324</v>
      </c>
    </row>
    <row r="6" spans="1:12" ht="23.1" customHeight="1" x14ac:dyDescent="0.15">
      <c r="A6" s="15" t="s">
        <v>15</v>
      </c>
      <c r="B6" s="22">
        <v>30198</v>
      </c>
      <c r="C6" s="22">
        <v>10319</v>
      </c>
      <c r="D6" s="22">
        <v>2315</v>
      </c>
      <c r="E6" s="18">
        <f t="shared" ref="E6:E22" si="3">B6+C6+D6</f>
        <v>42832</v>
      </c>
      <c r="F6" s="18">
        <f>-(H6-G6)</f>
        <v>2373</v>
      </c>
      <c r="G6" s="22">
        <v>8642</v>
      </c>
      <c r="H6" s="22">
        <v>6269</v>
      </c>
      <c r="I6" s="18">
        <f t="shared" si="1"/>
        <v>20.176503548748599</v>
      </c>
      <c r="J6" s="22">
        <v>7579</v>
      </c>
      <c r="K6" s="18">
        <f>G6-J6</f>
        <v>1063</v>
      </c>
      <c r="L6" s="18">
        <f t="shared" si="2"/>
        <v>14.025597044464968</v>
      </c>
    </row>
    <row r="7" spans="1:12" ht="23.1" customHeight="1" x14ac:dyDescent="0.15">
      <c r="A7" s="15" t="s">
        <v>16</v>
      </c>
      <c r="B7" s="22">
        <v>135</v>
      </c>
      <c r="C7" s="22">
        <v>50</v>
      </c>
      <c r="D7" s="22"/>
      <c r="E7" s="18">
        <f t="shared" si="3"/>
        <v>185</v>
      </c>
      <c r="F7" s="18">
        <f t="shared" ref="F7:F70" si="4">-(H7-G7)</f>
        <v>0</v>
      </c>
      <c r="G7" s="22">
        <v>5</v>
      </c>
      <c r="H7" s="22">
        <v>5</v>
      </c>
      <c r="I7" s="18">
        <f t="shared" si="1"/>
        <v>2.7027027027027026</v>
      </c>
      <c r="J7" s="22">
        <v>11</v>
      </c>
      <c r="K7" s="18">
        <f t="shared" ref="K7:K70" si="5">G7-J7</f>
        <v>-6</v>
      </c>
      <c r="L7" s="18">
        <f t="shared" si="2"/>
        <v>-54.54545454545454</v>
      </c>
    </row>
    <row r="8" spans="1:12" ht="23.1" customHeight="1" x14ac:dyDescent="0.15">
      <c r="A8" s="15" t="s">
        <v>17</v>
      </c>
      <c r="B8" s="22">
        <v>11233</v>
      </c>
      <c r="C8" s="22">
        <v>5623</v>
      </c>
      <c r="D8" s="22">
        <v>1668</v>
      </c>
      <c r="E8" s="18">
        <f t="shared" si="3"/>
        <v>18524</v>
      </c>
      <c r="F8" s="18">
        <f t="shared" si="4"/>
        <v>900</v>
      </c>
      <c r="G8" s="22">
        <v>3787</v>
      </c>
      <c r="H8" s="22">
        <v>2887</v>
      </c>
      <c r="I8" s="18">
        <f t="shared" si="1"/>
        <v>20.443748650399481</v>
      </c>
      <c r="J8" s="22">
        <v>2679</v>
      </c>
      <c r="K8" s="18">
        <f t="shared" si="5"/>
        <v>1108</v>
      </c>
      <c r="L8" s="18">
        <f t="shared" si="2"/>
        <v>41.358715938783128</v>
      </c>
    </row>
    <row r="9" spans="1:12" ht="23.1" customHeight="1" x14ac:dyDescent="0.15">
      <c r="A9" s="15" t="s">
        <v>18</v>
      </c>
      <c r="B9" s="22">
        <v>38305</v>
      </c>
      <c r="C9" s="22">
        <f>C10+C11+C12+C15+C16</f>
        <v>25415</v>
      </c>
      <c r="D9" s="22">
        <f>D10+D11+D12+D15+D16</f>
        <v>13184</v>
      </c>
      <c r="E9" s="18">
        <f t="shared" si="3"/>
        <v>76904</v>
      </c>
      <c r="F9" s="18">
        <f t="shared" si="4"/>
        <v>3087</v>
      </c>
      <c r="G9" s="22">
        <v>11950</v>
      </c>
      <c r="H9" s="22">
        <v>8863</v>
      </c>
      <c r="I9" s="18">
        <f t="shared" si="1"/>
        <v>15.538853635701654</v>
      </c>
      <c r="J9" s="22">
        <v>11035</v>
      </c>
      <c r="K9" s="18">
        <f t="shared" si="5"/>
        <v>915</v>
      </c>
      <c r="L9" s="18">
        <f t="shared" si="2"/>
        <v>8.2917988219302217</v>
      </c>
    </row>
    <row r="10" spans="1:12" ht="23.1" customHeight="1" x14ac:dyDescent="0.15">
      <c r="A10" s="15" t="s">
        <v>19</v>
      </c>
      <c r="B10" s="22">
        <v>1004</v>
      </c>
      <c r="C10" s="22">
        <v>266</v>
      </c>
      <c r="D10" s="22"/>
      <c r="E10" s="18">
        <f t="shared" si="3"/>
        <v>1270</v>
      </c>
      <c r="F10" s="18">
        <f t="shared" si="4"/>
        <v>81</v>
      </c>
      <c r="G10" s="22">
        <v>301</v>
      </c>
      <c r="H10" s="22">
        <v>220</v>
      </c>
      <c r="I10" s="18">
        <f t="shared" si="1"/>
        <v>23.700787401574804</v>
      </c>
      <c r="J10" s="22">
        <v>191</v>
      </c>
      <c r="K10" s="18">
        <f t="shared" si="5"/>
        <v>110</v>
      </c>
      <c r="L10" s="18">
        <f t="shared" si="2"/>
        <v>57.591623036649217</v>
      </c>
    </row>
    <row r="11" spans="1:12" ht="23.1" customHeight="1" x14ac:dyDescent="0.15">
      <c r="A11" s="15" t="s">
        <v>20</v>
      </c>
      <c r="B11" s="22">
        <v>36503</v>
      </c>
      <c r="C11" s="22">
        <v>22428</v>
      </c>
      <c r="D11" s="22">
        <v>13017</v>
      </c>
      <c r="E11" s="18">
        <f t="shared" si="3"/>
        <v>71948</v>
      </c>
      <c r="F11" s="18">
        <f t="shared" si="4"/>
        <v>2984</v>
      </c>
      <c r="G11" s="22">
        <v>10942</v>
      </c>
      <c r="H11" s="22">
        <v>7958</v>
      </c>
      <c r="I11" s="18">
        <f t="shared" si="1"/>
        <v>15.208205926502474</v>
      </c>
      <c r="J11" s="22">
        <v>10601</v>
      </c>
      <c r="K11" s="18">
        <f t="shared" si="5"/>
        <v>341</v>
      </c>
      <c r="L11" s="18">
        <f t="shared" si="2"/>
        <v>3.2166776719177435</v>
      </c>
    </row>
    <row r="12" spans="1:12" ht="23.1" customHeight="1" x14ac:dyDescent="0.15">
      <c r="A12" s="15" t="s">
        <v>21</v>
      </c>
      <c r="B12" s="22"/>
      <c r="C12" s="22">
        <v>247</v>
      </c>
      <c r="D12" s="22">
        <v>116</v>
      </c>
      <c r="E12" s="18">
        <f t="shared" si="3"/>
        <v>363</v>
      </c>
      <c r="F12" s="18">
        <f t="shared" si="4"/>
        <v>16</v>
      </c>
      <c r="G12" s="22">
        <v>203</v>
      </c>
      <c r="H12" s="22">
        <v>187</v>
      </c>
      <c r="I12" s="18">
        <f t="shared" si="1"/>
        <v>55.9228650137741</v>
      </c>
      <c r="J12" s="22"/>
      <c r="K12" s="18">
        <f t="shared" si="5"/>
        <v>203</v>
      </c>
      <c r="L12" s="18"/>
    </row>
    <row r="13" spans="1:12" ht="23.1" hidden="1" customHeight="1" x14ac:dyDescent="0.15">
      <c r="A13" s="15" t="s">
        <v>22</v>
      </c>
      <c r="B13" s="22"/>
      <c r="C13" s="22"/>
      <c r="D13" s="22"/>
      <c r="E13" s="18">
        <f t="shared" si="3"/>
        <v>0</v>
      </c>
      <c r="F13" s="18">
        <f t="shared" si="4"/>
        <v>0</v>
      </c>
      <c r="G13" s="22"/>
      <c r="H13" s="22"/>
      <c r="I13" s="18" t="e">
        <f t="shared" si="1"/>
        <v>#DIV/0!</v>
      </c>
      <c r="J13" s="22"/>
      <c r="K13" s="18">
        <f t="shared" si="5"/>
        <v>0</v>
      </c>
      <c r="L13" s="18" t="e">
        <f t="shared" si="2"/>
        <v>#DIV/0!</v>
      </c>
    </row>
    <row r="14" spans="1:12" ht="23.1" hidden="1" customHeight="1" x14ac:dyDescent="0.15">
      <c r="A14" s="15" t="s">
        <v>23</v>
      </c>
      <c r="B14" s="22"/>
      <c r="C14" s="22"/>
      <c r="D14" s="22"/>
      <c r="E14" s="18">
        <f t="shared" si="3"/>
        <v>0</v>
      </c>
      <c r="F14" s="18">
        <f t="shared" si="4"/>
        <v>360</v>
      </c>
      <c r="G14" s="22">
        <v>360</v>
      </c>
      <c r="H14" s="22"/>
      <c r="I14" s="18" t="e">
        <f t="shared" si="1"/>
        <v>#DIV/0!</v>
      </c>
      <c r="J14" s="22"/>
      <c r="K14" s="18">
        <f t="shared" si="5"/>
        <v>360</v>
      </c>
      <c r="L14" s="18" t="e">
        <f t="shared" si="2"/>
        <v>#DIV/0!</v>
      </c>
    </row>
    <row r="15" spans="1:12" ht="23.1" customHeight="1" x14ac:dyDescent="0.15">
      <c r="A15" s="15" t="s">
        <v>24</v>
      </c>
      <c r="B15" s="22">
        <v>798</v>
      </c>
      <c r="C15" s="22">
        <v>2190</v>
      </c>
      <c r="D15" s="22"/>
      <c r="E15" s="18">
        <f t="shared" si="3"/>
        <v>2988</v>
      </c>
      <c r="F15" s="18">
        <f t="shared" si="4"/>
        <v>5</v>
      </c>
      <c r="G15" s="22">
        <v>503</v>
      </c>
      <c r="H15" s="22">
        <v>498</v>
      </c>
      <c r="I15" s="18">
        <f t="shared" si="1"/>
        <v>16.834002677376173</v>
      </c>
      <c r="J15" s="22">
        <v>151</v>
      </c>
      <c r="K15" s="18">
        <f t="shared" si="5"/>
        <v>352</v>
      </c>
      <c r="L15" s="18">
        <f t="shared" si="2"/>
        <v>233.11258278145695</v>
      </c>
    </row>
    <row r="16" spans="1:12" ht="23.1" customHeight="1" x14ac:dyDescent="0.15">
      <c r="A16" s="15" t="s">
        <v>25</v>
      </c>
      <c r="B16" s="22"/>
      <c r="C16" s="22">
        <f>25+259</f>
        <v>284</v>
      </c>
      <c r="D16" s="22">
        <v>51</v>
      </c>
      <c r="E16" s="18">
        <f t="shared" si="3"/>
        <v>335</v>
      </c>
      <c r="F16" s="18">
        <f t="shared" si="4"/>
        <v>1</v>
      </c>
      <c r="G16" s="22">
        <v>1</v>
      </c>
      <c r="H16" s="22"/>
      <c r="I16" s="18"/>
      <c r="J16" s="22"/>
      <c r="K16" s="18">
        <f t="shared" si="5"/>
        <v>1</v>
      </c>
      <c r="L16" s="18"/>
    </row>
    <row r="17" spans="1:12" ht="23.1" customHeight="1" x14ac:dyDescent="0.15">
      <c r="A17" s="15" t="s">
        <v>26</v>
      </c>
      <c r="B17" s="22">
        <v>180</v>
      </c>
      <c r="C17" s="22">
        <v>641</v>
      </c>
      <c r="D17" s="22">
        <v>5</v>
      </c>
      <c r="E17" s="18">
        <f t="shared" si="3"/>
        <v>826</v>
      </c>
      <c r="F17" s="18">
        <f t="shared" si="4"/>
        <v>274</v>
      </c>
      <c r="G17" s="22">
        <v>319</v>
      </c>
      <c r="H17" s="22">
        <v>45</v>
      </c>
      <c r="I17" s="18">
        <f t="shared" ref="I17:I52" si="6">G17/E17*100</f>
        <v>38.619854721549636</v>
      </c>
      <c r="J17" s="22">
        <v>43</v>
      </c>
      <c r="K17" s="18">
        <f t="shared" si="5"/>
        <v>276</v>
      </c>
      <c r="L17" s="18">
        <f t="shared" si="2"/>
        <v>641.8604651162791</v>
      </c>
    </row>
    <row r="18" spans="1:12" ht="23.1" customHeight="1" x14ac:dyDescent="0.15">
      <c r="A18" s="15" t="s">
        <v>27</v>
      </c>
      <c r="B18" s="22">
        <v>520</v>
      </c>
      <c r="C18" s="22">
        <v>1612</v>
      </c>
      <c r="D18" s="22">
        <v>453</v>
      </c>
      <c r="E18" s="18">
        <f t="shared" si="3"/>
        <v>2585</v>
      </c>
      <c r="F18" s="18">
        <f t="shared" si="4"/>
        <v>32</v>
      </c>
      <c r="G18" s="22">
        <v>229</v>
      </c>
      <c r="H18" s="22">
        <v>197</v>
      </c>
      <c r="I18" s="18">
        <f t="shared" si="6"/>
        <v>8.8588007736943908</v>
      </c>
      <c r="J18" s="22">
        <v>297</v>
      </c>
      <c r="K18" s="18">
        <f t="shared" si="5"/>
        <v>-68</v>
      </c>
      <c r="L18" s="18">
        <f t="shared" si="2"/>
        <v>-22.895622895622896</v>
      </c>
    </row>
    <row r="19" spans="1:12" ht="23.1" customHeight="1" x14ac:dyDescent="0.15">
      <c r="A19" s="15" t="s">
        <v>28</v>
      </c>
      <c r="B19" s="22">
        <v>35032</v>
      </c>
      <c r="C19" s="22">
        <f>SUM(C20:C38)</f>
        <v>11631</v>
      </c>
      <c r="D19" s="22">
        <f>SUM(D20:D38)</f>
        <v>8797</v>
      </c>
      <c r="E19" s="18">
        <f t="shared" si="3"/>
        <v>55460</v>
      </c>
      <c r="F19" s="18">
        <f t="shared" si="4"/>
        <v>3576</v>
      </c>
      <c r="G19" s="22">
        <v>13049</v>
      </c>
      <c r="H19" s="22">
        <v>9473</v>
      </c>
      <c r="I19" s="18">
        <f t="shared" si="6"/>
        <v>23.528669311215289</v>
      </c>
      <c r="J19" s="22">
        <v>8704</v>
      </c>
      <c r="K19" s="18">
        <f t="shared" si="5"/>
        <v>4345</v>
      </c>
      <c r="L19" s="18">
        <f t="shared" si="2"/>
        <v>49.919577205882355</v>
      </c>
    </row>
    <row r="20" spans="1:12" ht="23.1" customHeight="1" x14ac:dyDescent="0.15">
      <c r="A20" s="23" t="s">
        <v>29</v>
      </c>
      <c r="B20" s="24">
        <v>468</v>
      </c>
      <c r="C20" s="24">
        <v>217</v>
      </c>
      <c r="D20" s="24">
        <v>165</v>
      </c>
      <c r="E20" s="18">
        <f t="shared" si="3"/>
        <v>850</v>
      </c>
      <c r="F20" s="18">
        <f t="shared" si="4"/>
        <v>251</v>
      </c>
      <c r="G20" s="24">
        <v>604</v>
      </c>
      <c r="H20" s="24">
        <v>353</v>
      </c>
      <c r="I20" s="18">
        <f t="shared" si="6"/>
        <v>71.058823529411768</v>
      </c>
      <c r="J20" s="24">
        <v>166</v>
      </c>
      <c r="K20" s="18">
        <f t="shared" si="5"/>
        <v>438</v>
      </c>
      <c r="L20" s="18">
        <f t="shared" si="2"/>
        <v>263.85542168674698</v>
      </c>
    </row>
    <row r="21" spans="1:12" ht="23.1" customHeight="1" x14ac:dyDescent="0.15">
      <c r="A21" s="23" t="s">
        <v>30</v>
      </c>
      <c r="B21" s="24">
        <v>3796</v>
      </c>
      <c r="C21" s="24">
        <v>1412</v>
      </c>
      <c r="D21" s="24">
        <v>185</v>
      </c>
      <c r="E21" s="18">
        <f t="shared" si="3"/>
        <v>5393</v>
      </c>
      <c r="F21" s="18">
        <f t="shared" si="4"/>
        <v>307</v>
      </c>
      <c r="G21" s="24">
        <v>1092</v>
      </c>
      <c r="H21" s="24">
        <v>785</v>
      </c>
      <c r="I21" s="18">
        <f t="shared" si="6"/>
        <v>20.248470239198962</v>
      </c>
      <c r="J21" s="24">
        <v>921</v>
      </c>
      <c r="K21" s="18">
        <f t="shared" si="5"/>
        <v>171</v>
      </c>
      <c r="L21" s="18">
        <f t="shared" si="2"/>
        <v>18.566775244299674</v>
      </c>
    </row>
    <row r="22" spans="1:12" ht="23.1" hidden="1" customHeight="1" x14ac:dyDescent="0.15">
      <c r="A22" s="15" t="s">
        <v>31</v>
      </c>
      <c r="B22" s="22"/>
      <c r="C22" s="22"/>
      <c r="D22" s="22"/>
      <c r="E22" s="18">
        <f t="shared" si="3"/>
        <v>0</v>
      </c>
      <c r="F22" s="18">
        <f t="shared" si="4"/>
        <v>0</v>
      </c>
      <c r="G22" s="22"/>
      <c r="H22" s="22"/>
      <c r="I22" s="18" t="e">
        <f t="shared" si="6"/>
        <v>#DIV/0!</v>
      </c>
      <c r="J22" s="22"/>
      <c r="K22" s="18">
        <f t="shared" si="5"/>
        <v>0</v>
      </c>
      <c r="L22" s="18" t="e">
        <f t="shared" si="2"/>
        <v>#DIV/0!</v>
      </c>
    </row>
    <row r="23" spans="1:12" ht="23.1" customHeight="1" x14ac:dyDescent="0.15">
      <c r="A23" s="15" t="s">
        <v>32</v>
      </c>
      <c r="B23" s="22">
        <v>25010</v>
      </c>
      <c r="C23" s="22">
        <v>2192</v>
      </c>
      <c r="D23" s="22">
        <v>2165</v>
      </c>
      <c r="E23" s="18">
        <f>B23+C23+D23-220</f>
        <v>29147</v>
      </c>
      <c r="F23" s="18">
        <f t="shared" si="4"/>
        <v>2358</v>
      </c>
      <c r="G23" s="22">
        <v>6920</v>
      </c>
      <c r="H23" s="22">
        <v>4562</v>
      </c>
      <c r="I23" s="18">
        <f t="shared" si="6"/>
        <v>23.741722990359211</v>
      </c>
      <c r="J23" s="22">
        <v>4756</v>
      </c>
      <c r="K23" s="18">
        <f t="shared" si="5"/>
        <v>2164</v>
      </c>
      <c r="L23" s="18">
        <f t="shared" si="2"/>
        <v>45.500420521446593</v>
      </c>
    </row>
    <row r="24" spans="1:12" ht="23.1" hidden="1" customHeight="1" x14ac:dyDescent="0.15">
      <c r="A24" s="15" t="s">
        <v>33</v>
      </c>
      <c r="B24" s="22"/>
      <c r="C24" s="22"/>
      <c r="D24" s="22"/>
      <c r="E24" s="18">
        <f t="shared" ref="E24:E35" si="7">B24+C24+D24</f>
        <v>0</v>
      </c>
      <c r="F24" s="18">
        <f t="shared" si="4"/>
        <v>0</v>
      </c>
      <c r="G24" s="22"/>
      <c r="H24" s="22"/>
      <c r="I24" s="18" t="e">
        <f t="shared" si="6"/>
        <v>#DIV/0!</v>
      </c>
      <c r="J24" s="22"/>
      <c r="K24" s="18">
        <f t="shared" si="5"/>
        <v>0</v>
      </c>
      <c r="L24" s="18" t="e">
        <f t="shared" si="2"/>
        <v>#DIV/0!</v>
      </c>
    </row>
    <row r="25" spans="1:12" ht="23.1" customHeight="1" x14ac:dyDescent="0.15">
      <c r="A25" s="15" t="s">
        <v>34</v>
      </c>
      <c r="B25" s="22">
        <v>501</v>
      </c>
      <c r="C25" s="22">
        <v>2917</v>
      </c>
      <c r="D25" s="22">
        <v>3360</v>
      </c>
      <c r="E25" s="18">
        <f t="shared" si="7"/>
        <v>6778</v>
      </c>
      <c r="F25" s="18">
        <f t="shared" si="4"/>
        <v>203</v>
      </c>
      <c r="G25" s="22">
        <v>2205</v>
      </c>
      <c r="H25" s="22">
        <v>2002</v>
      </c>
      <c r="I25" s="18">
        <f t="shared" si="6"/>
        <v>32.531720271466504</v>
      </c>
      <c r="J25" s="22">
        <v>1508</v>
      </c>
      <c r="K25" s="18">
        <f t="shared" si="5"/>
        <v>697</v>
      </c>
      <c r="L25" s="18">
        <f t="shared" si="2"/>
        <v>46.220159151193634</v>
      </c>
    </row>
    <row r="26" spans="1:12" ht="23.1" customHeight="1" x14ac:dyDescent="0.15">
      <c r="A26" s="16" t="s">
        <v>35</v>
      </c>
      <c r="B26" s="24">
        <v>1525</v>
      </c>
      <c r="C26" s="24">
        <v>681</v>
      </c>
      <c r="D26" s="24">
        <v>630</v>
      </c>
      <c r="E26" s="18">
        <f t="shared" si="7"/>
        <v>2836</v>
      </c>
      <c r="F26" s="18">
        <f t="shared" si="4"/>
        <v>114</v>
      </c>
      <c r="G26" s="24">
        <v>184</v>
      </c>
      <c r="H26" s="24">
        <v>70</v>
      </c>
      <c r="I26" s="18">
        <f t="shared" si="6"/>
        <v>6.488011283497884</v>
      </c>
      <c r="J26" s="24">
        <v>205</v>
      </c>
      <c r="K26" s="18">
        <f t="shared" si="5"/>
        <v>-21</v>
      </c>
      <c r="L26" s="18">
        <f t="shared" si="2"/>
        <v>-10.24390243902439</v>
      </c>
    </row>
    <row r="27" spans="1:12" ht="23.1" customHeight="1" x14ac:dyDescent="0.15">
      <c r="A27" s="16" t="s">
        <v>36</v>
      </c>
      <c r="B27" s="24">
        <v>1600</v>
      </c>
      <c r="C27" s="24">
        <v>189</v>
      </c>
      <c r="D27" s="24"/>
      <c r="E27" s="18">
        <f t="shared" si="7"/>
        <v>1789</v>
      </c>
      <c r="F27" s="18">
        <f t="shared" si="4"/>
        <v>0</v>
      </c>
      <c r="G27" s="24"/>
      <c r="H27" s="24"/>
      <c r="I27" s="18">
        <f t="shared" si="6"/>
        <v>0</v>
      </c>
      <c r="J27" s="24">
        <v>11</v>
      </c>
      <c r="K27" s="18">
        <f t="shared" si="5"/>
        <v>-11</v>
      </c>
      <c r="L27" s="18"/>
    </row>
    <row r="28" spans="1:12" ht="23.1" customHeight="1" x14ac:dyDescent="0.15">
      <c r="A28" s="25" t="s">
        <v>37</v>
      </c>
      <c r="B28" s="22">
        <v>421</v>
      </c>
      <c r="C28" s="22">
        <v>1125</v>
      </c>
      <c r="D28" s="22">
        <v>517</v>
      </c>
      <c r="E28" s="18">
        <f t="shared" si="7"/>
        <v>2063</v>
      </c>
      <c r="F28" s="18">
        <f t="shared" si="4"/>
        <v>263</v>
      </c>
      <c r="G28" s="22">
        <v>301</v>
      </c>
      <c r="H28" s="22">
        <v>38</v>
      </c>
      <c r="I28" s="18">
        <f t="shared" si="6"/>
        <v>14.590402326708677</v>
      </c>
      <c r="J28" s="22">
        <v>64</v>
      </c>
      <c r="K28" s="18">
        <f t="shared" si="5"/>
        <v>237</v>
      </c>
      <c r="L28" s="18">
        <f t="shared" si="2"/>
        <v>370.3125</v>
      </c>
    </row>
    <row r="29" spans="1:12" ht="23.1" customHeight="1" x14ac:dyDescent="0.15">
      <c r="A29" s="15" t="s">
        <v>38</v>
      </c>
      <c r="B29" s="22">
        <v>481</v>
      </c>
      <c r="C29" s="22">
        <v>289</v>
      </c>
      <c r="D29" s="22">
        <v>436</v>
      </c>
      <c r="E29" s="18">
        <f t="shared" si="7"/>
        <v>1206</v>
      </c>
      <c r="F29" s="18">
        <f t="shared" si="4"/>
        <v>52</v>
      </c>
      <c r="G29" s="22">
        <v>176</v>
      </c>
      <c r="H29" s="22">
        <v>124</v>
      </c>
      <c r="I29" s="18">
        <f t="shared" si="6"/>
        <v>14.593698175787729</v>
      </c>
      <c r="J29" s="22">
        <v>268</v>
      </c>
      <c r="K29" s="18">
        <f t="shared" si="5"/>
        <v>-92</v>
      </c>
      <c r="L29" s="18">
        <f t="shared" si="2"/>
        <v>-34.328358208955223</v>
      </c>
    </row>
    <row r="30" spans="1:12" ht="23.1" hidden="1" customHeight="1" x14ac:dyDescent="0.15">
      <c r="A30" s="15" t="s">
        <v>39</v>
      </c>
      <c r="B30" s="22"/>
      <c r="C30" s="22"/>
      <c r="D30" s="22"/>
      <c r="E30" s="18">
        <f t="shared" si="7"/>
        <v>0</v>
      </c>
      <c r="F30" s="18">
        <f t="shared" si="4"/>
        <v>0</v>
      </c>
      <c r="G30" s="22"/>
      <c r="H30" s="22"/>
      <c r="I30" s="18" t="e">
        <f t="shared" si="6"/>
        <v>#DIV/0!</v>
      </c>
      <c r="J30" s="22"/>
      <c r="K30" s="18">
        <f t="shared" si="5"/>
        <v>0</v>
      </c>
      <c r="L30" s="18" t="e">
        <f t="shared" si="2"/>
        <v>#DIV/0!</v>
      </c>
    </row>
    <row r="31" spans="1:12" ht="23.1" customHeight="1" x14ac:dyDescent="0.15">
      <c r="A31" s="25" t="s">
        <v>40</v>
      </c>
      <c r="B31" s="22">
        <v>62</v>
      </c>
      <c r="C31" s="22">
        <v>5</v>
      </c>
      <c r="D31" s="22"/>
      <c r="E31" s="18">
        <f t="shared" si="7"/>
        <v>67</v>
      </c>
      <c r="F31" s="18">
        <f t="shared" si="4"/>
        <v>5</v>
      </c>
      <c r="G31" s="22">
        <v>13</v>
      </c>
      <c r="H31" s="22">
        <v>8</v>
      </c>
      <c r="I31" s="18">
        <f t="shared" si="6"/>
        <v>19.402985074626866</v>
      </c>
      <c r="J31" s="22">
        <v>6</v>
      </c>
      <c r="K31" s="18">
        <f t="shared" si="5"/>
        <v>7</v>
      </c>
      <c r="L31" s="18">
        <f t="shared" si="2"/>
        <v>116.66666666666667</v>
      </c>
    </row>
    <row r="32" spans="1:12" ht="23.1" customHeight="1" x14ac:dyDescent="0.15">
      <c r="A32" s="25" t="s">
        <v>41</v>
      </c>
      <c r="B32" s="22">
        <v>592</v>
      </c>
      <c r="C32" s="22">
        <v>654</v>
      </c>
      <c r="D32" s="22"/>
      <c r="E32" s="18">
        <f t="shared" si="7"/>
        <v>1246</v>
      </c>
      <c r="F32" s="18">
        <f t="shared" si="4"/>
        <v>1</v>
      </c>
      <c r="G32" s="22">
        <v>225</v>
      </c>
      <c r="H32" s="22">
        <v>224</v>
      </c>
      <c r="I32" s="18">
        <f t="shared" si="6"/>
        <v>18.057784911717494</v>
      </c>
      <c r="J32" s="22">
        <v>422</v>
      </c>
      <c r="K32" s="18">
        <f t="shared" si="5"/>
        <v>-197</v>
      </c>
      <c r="L32" s="18">
        <f t="shared" si="2"/>
        <v>-46.682464454976305</v>
      </c>
    </row>
    <row r="33" spans="1:12" ht="23.1" customHeight="1" x14ac:dyDescent="0.15">
      <c r="A33" s="25" t="s">
        <v>42</v>
      </c>
      <c r="B33" s="22">
        <v>90</v>
      </c>
      <c r="C33" s="22">
        <v>306</v>
      </c>
      <c r="D33" s="22"/>
      <c r="E33" s="18">
        <f t="shared" si="7"/>
        <v>396</v>
      </c>
      <c r="F33" s="18">
        <f t="shared" si="4"/>
        <v>0</v>
      </c>
      <c r="G33" s="22">
        <v>127</v>
      </c>
      <c r="H33" s="22">
        <v>127</v>
      </c>
      <c r="I33" s="18">
        <f t="shared" si="6"/>
        <v>32.070707070707073</v>
      </c>
      <c r="J33" s="22">
        <v>50</v>
      </c>
      <c r="K33" s="18">
        <f t="shared" si="5"/>
        <v>77</v>
      </c>
      <c r="L33" s="18">
        <f t="shared" si="2"/>
        <v>154</v>
      </c>
    </row>
    <row r="34" spans="1:12" ht="23.1" customHeight="1" x14ac:dyDescent="0.15">
      <c r="A34" s="25" t="s">
        <v>43</v>
      </c>
      <c r="B34" s="22">
        <v>66</v>
      </c>
      <c r="C34" s="22"/>
      <c r="D34" s="22"/>
      <c r="E34" s="18">
        <f t="shared" si="7"/>
        <v>66</v>
      </c>
      <c r="F34" s="18">
        <f t="shared" si="4"/>
        <v>0</v>
      </c>
      <c r="G34" s="22">
        <v>13</v>
      </c>
      <c r="H34" s="22">
        <v>13</v>
      </c>
      <c r="I34" s="18">
        <f t="shared" si="6"/>
        <v>19.696969696969695</v>
      </c>
      <c r="J34" s="22">
        <v>26</v>
      </c>
      <c r="K34" s="18">
        <f t="shared" si="5"/>
        <v>-13</v>
      </c>
      <c r="L34" s="18">
        <f t="shared" si="2"/>
        <v>-50</v>
      </c>
    </row>
    <row r="35" spans="1:12" ht="23.1" customHeight="1" x14ac:dyDescent="0.15">
      <c r="A35" s="25" t="s">
        <v>44</v>
      </c>
      <c r="B35" s="22">
        <v>10</v>
      </c>
      <c r="C35" s="22">
        <v>31</v>
      </c>
      <c r="D35" s="22"/>
      <c r="E35" s="18">
        <f t="shared" si="7"/>
        <v>41</v>
      </c>
      <c r="F35" s="18">
        <f t="shared" si="4"/>
        <v>0</v>
      </c>
      <c r="G35" s="22">
        <v>1</v>
      </c>
      <c r="H35" s="22">
        <v>1</v>
      </c>
      <c r="I35" s="18">
        <f t="shared" si="6"/>
        <v>2.4390243902439024</v>
      </c>
      <c r="J35" s="22">
        <v>1</v>
      </c>
      <c r="K35" s="18">
        <f t="shared" si="5"/>
        <v>0</v>
      </c>
      <c r="L35" s="18">
        <f t="shared" si="2"/>
        <v>0</v>
      </c>
    </row>
    <row r="36" spans="1:12" ht="23.1" customHeight="1" x14ac:dyDescent="0.15">
      <c r="A36" s="26" t="s">
        <v>45</v>
      </c>
      <c r="B36" s="22"/>
      <c r="C36" s="22">
        <v>751</v>
      </c>
      <c r="D36" s="22"/>
      <c r="E36" s="18">
        <f>B36+C36+D36+220</f>
        <v>971</v>
      </c>
      <c r="F36" s="18">
        <f t="shared" si="4"/>
        <v>0</v>
      </c>
      <c r="G36" s="22">
        <v>839</v>
      </c>
      <c r="H36" s="22">
        <v>839</v>
      </c>
      <c r="I36" s="18">
        <f t="shared" si="6"/>
        <v>86.405767250257469</v>
      </c>
      <c r="J36" s="22">
        <v>42</v>
      </c>
      <c r="K36" s="18">
        <f t="shared" si="5"/>
        <v>797</v>
      </c>
      <c r="L36" s="18">
        <f t="shared" si="2"/>
        <v>1897.6190476190475</v>
      </c>
    </row>
    <row r="37" spans="1:12" ht="23.1" customHeight="1" x14ac:dyDescent="0.15">
      <c r="A37" s="26" t="s">
        <v>46</v>
      </c>
      <c r="B37" s="22">
        <v>405</v>
      </c>
      <c r="C37" s="22">
        <v>284</v>
      </c>
      <c r="D37" s="22"/>
      <c r="E37" s="18">
        <f t="shared" ref="E37:E59" si="8">B37+C37+D37</f>
        <v>689</v>
      </c>
      <c r="F37" s="18">
        <f t="shared" si="4"/>
        <v>22</v>
      </c>
      <c r="G37" s="22">
        <v>349</v>
      </c>
      <c r="H37" s="22">
        <v>327</v>
      </c>
      <c r="I37" s="18">
        <f t="shared" si="6"/>
        <v>50.653120464441216</v>
      </c>
      <c r="J37" s="22">
        <v>97</v>
      </c>
      <c r="K37" s="18">
        <f t="shared" si="5"/>
        <v>252</v>
      </c>
      <c r="L37" s="18">
        <f t="shared" si="2"/>
        <v>259.79381443298968</v>
      </c>
    </row>
    <row r="38" spans="1:12" ht="23.1" customHeight="1" x14ac:dyDescent="0.15">
      <c r="A38" s="15" t="s">
        <v>47</v>
      </c>
      <c r="B38" s="22">
        <v>5</v>
      </c>
      <c r="C38" s="22">
        <v>578</v>
      </c>
      <c r="D38" s="22">
        <v>1339</v>
      </c>
      <c r="E38" s="18">
        <f t="shared" si="8"/>
        <v>1922</v>
      </c>
      <c r="F38" s="18">
        <f t="shared" si="4"/>
        <v>0</v>
      </c>
      <c r="G38" s="22"/>
      <c r="H38" s="22"/>
      <c r="I38" s="18">
        <f t="shared" si="6"/>
        <v>0</v>
      </c>
      <c r="J38" s="22">
        <v>7</v>
      </c>
      <c r="K38" s="18">
        <f t="shared" si="5"/>
        <v>-7</v>
      </c>
      <c r="L38" s="18"/>
    </row>
    <row r="39" spans="1:12" ht="23.1" customHeight="1" x14ac:dyDescent="0.15">
      <c r="A39" s="15" t="s">
        <v>48</v>
      </c>
      <c r="B39" s="22">
        <v>7693</v>
      </c>
      <c r="C39" s="22">
        <f>SUM(C40:C51)</f>
        <v>9408</v>
      </c>
      <c r="D39" s="22">
        <f>SUM(D40:D51)</f>
        <v>3996</v>
      </c>
      <c r="E39" s="18">
        <f t="shared" si="8"/>
        <v>21097</v>
      </c>
      <c r="F39" s="18">
        <f t="shared" si="4"/>
        <v>621</v>
      </c>
      <c r="G39" s="22">
        <v>3830</v>
      </c>
      <c r="H39" s="22">
        <v>3209</v>
      </c>
      <c r="I39" s="18">
        <f t="shared" si="6"/>
        <v>18.154239939327866</v>
      </c>
      <c r="J39" s="22">
        <v>2312</v>
      </c>
      <c r="K39" s="18">
        <f t="shared" si="5"/>
        <v>1518</v>
      </c>
      <c r="L39" s="18">
        <f t="shared" si="2"/>
        <v>65.65743944636678</v>
      </c>
    </row>
    <row r="40" spans="1:12" ht="23.1" customHeight="1" x14ac:dyDescent="0.15">
      <c r="A40" s="23" t="s">
        <v>49</v>
      </c>
      <c r="B40" s="24">
        <v>683</v>
      </c>
      <c r="C40" s="24">
        <v>122</v>
      </c>
      <c r="D40" s="24"/>
      <c r="E40" s="18">
        <f t="shared" si="8"/>
        <v>805</v>
      </c>
      <c r="F40" s="18">
        <f t="shared" si="4"/>
        <v>58</v>
      </c>
      <c r="G40" s="24">
        <v>238</v>
      </c>
      <c r="H40" s="24">
        <v>180</v>
      </c>
      <c r="I40" s="18">
        <f t="shared" si="6"/>
        <v>29.565217391304348</v>
      </c>
      <c r="J40" s="24">
        <v>150</v>
      </c>
      <c r="K40" s="18">
        <f t="shared" si="5"/>
        <v>88</v>
      </c>
      <c r="L40" s="18">
        <f t="shared" si="2"/>
        <v>58.666666666666664</v>
      </c>
    </row>
    <row r="41" spans="1:12" ht="23.1" customHeight="1" x14ac:dyDescent="0.15">
      <c r="A41" s="15" t="s">
        <v>50</v>
      </c>
      <c r="B41" s="22">
        <v>888</v>
      </c>
      <c r="C41" s="22">
        <v>1891</v>
      </c>
      <c r="D41" s="22"/>
      <c r="E41" s="18">
        <f t="shared" si="8"/>
        <v>2779</v>
      </c>
      <c r="F41" s="18">
        <f t="shared" si="4"/>
        <v>89</v>
      </c>
      <c r="G41" s="22">
        <v>283</v>
      </c>
      <c r="H41" s="22">
        <v>194</v>
      </c>
      <c r="I41" s="18">
        <f t="shared" si="6"/>
        <v>10.183519251529328</v>
      </c>
      <c r="J41" s="22">
        <v>293</v>
      </c>
      <c r="K41" s="18">
        <f t="shared" si="5"/>
        <v>-10</v>
      </c>
      <c r="L41" s="18">
        <f t="shared" si="2"/>
        <v>-3.4129692832764507</v>
      </c>
    </row>
    <row r="42" spans="1:12" ht="23.1" customHeight="1" x14ac:dyDescent="0.15">
      <c r="A42" s="15" t="s">
        <v>51</v>
      </c>
      <c r="B42" s="22">
        <v>9</v>
      </c>
      <c r="C42" s="22">
        <v>513</v>
      </c>
      <c r="D42" s="22">
        <v>183</v>
      </c>
      <c r="E42" s="18">
        <f t="shared" si="8"/>
        <v>705</v>
      </c>
      <c r="F42" s="18">
        <f t="shared" si="4"/>
        <v>17</v>
      </c>
      <c r="G42" s="22">
        <v>121</v>
      </c>
      <c r="H42" s="22">
        <v>104</v>
      </c>
      <c r="I42" s="18">
        <f t="shared" si="6"/>
        <v>17.163120567375888</v>
      </c>
      <c r="J42" s="22">
        <v>44</v>
      </c>
      <c r="K42" s="18">
        <f t="shared" si="5"/>
        <v>77</v>
      </c>
      <c r="L42" s="18">
        <f t="shared" si="2"/>
        <v>175</v>
      </c>
    </row>
    <row r="43" spans="1:12" ht="23.1" customHeight="1" x14ac:dyDescent="0.15">
      <c r="A43" s="15" t="s">
        <v>52</v>
      </c>
      <c r="B43" s="22">
        <v>1606</v>
      </c>
      <c r="C43" s="22">
        <v>5451</v>
      </c>
      <c r="D43" s="22">
        <v>3399</v>
      </c>
      <c r="E43" s="18">
        <f t="shared" si="8"/>
        <v>10456</v>
      </c>
      <c r="F43" s="18">
        <f t="shared" si="4"/>
        <v>124</v>
      </c>
      <c r="G43" s="22">
        <v>2198</v>
      </c>
      <c r="H43" s="22">
        <v>2074</v>
      </c>
      <c r="I43" s="18">
        <f t="shared" si="6"/>
        <v>21.021423106350419</v>
      </c>
      <c r="J43" s="22">
        <v>641</v>
      </c>
      <c r="K43" s="18">
        <f t="shared" si="5"/>
        <v>1557</v>
      </c>
      <c r="L43" s="18">
        <f t="shared" si="2"/>
        <v>242.90171606864271</v>
      </c>
    </row>
    <row r="44" spans="1:12" ht="23.1" customHeight="1" x14ac:dyDescent="0.15">
      <c r="A44" s="15" t="s">
        <v>53</v>
      </c>
      <c r="B44" s="22">
        <v>505</v>
      </c>
      <c r="C44" s="22">
        <v>715</v>
      </c>
      <c r="D44" s="22">
        <v>388</v>
      </c>
      <c r="E44" s="18">
        <f t="shared" si="8"/>
        <v>1608</v>
      </c>
      <c r="F44" s="18">
        <f t="shared" si="4"/>
        <v>0</v>
      </c>
      <c r="G44" s="22"/>
      <c r="H44" s="22"/>
      <c r="I44" s="18">
        <f t="shared" si="6"/>
        <v>0</v>
      </c>
      <c r="J44" s="22">
        <v>167</v>
      </c>
      <c r="K44" s="18">
        <f t="shared" si="5"/>
        <v>-167</v>
      </c>
      <c r="L44" s="18"/>
    </row>
    <row r="45" spans="1:12" ht="23.1" hidden="1" customHeight="1" x14ac:dyDescent="0.15">
      <c r="A45" s="23" t="s">
        <v>54</v>
      </c>
      <c r="B45" s="22"/>
      <c r="C45" s="22"/>
      <c r="D45" s="22"/>
      <c r="E45" s="18">
        <f t="shared" si="8"/>
        <v>0</v>
      </c>
      <c r="F45" s="18">
        <f t="shared" si="4"/>
        <v>0</v>
      </c>
      <c r="G45" s="22"/>
      <c r="H45" s="22"/>
      <c r="I45" s="18" t="e">
        <f t="shared" si="6"/>
        <v>#DIV/0!</v>
      </c>
      <c r="J45" s="22"/>
      <c r="K45" s="18">
        <f t="shared" si="5"/>
        <v>0</v>
      </c>
      <c r="L45" s="18" t="e">
        <f t="shared" si="2"/>
        <v>#DIV/0!</v>
      </c>
    </row>
    <row r="46" spans="1:12" ht="23.1" customHeight="1" x14ac:dyDescent="0.15">
      <c r="A46" s="23" t="s">
        <v>55</v>
      </c>
      <c r="B46" s="22">
        <v>3181</v>
      </c>
      <c r="C46" s="22">
        <v>593</v>
      </c>
      <c r="D46" s="22"/>
      <c r="E46" s="18">
        <f t="shared" si="8"/>
        <v>3774</v>
      </c>
      <c r="F46" s="18">
        <f t="shared" si="4"/>
        <v>306</v>
      </c>
      <c r="G46" s="22">
        <v>931</v>
      </c>
      <c r="H46" s="22">
        <v>625</v>
      </c>
      <c r="I46" s="18">
        <f t="shared" si="6"/>
        <v>24.668786433492315</v>
      </c>
      <c r="J46" s="22">
        <v>978</v>
      </c>
      <c r="K46" s="18">
        <f t="shared" si="5"/>
        <v>-47</v>
      </c>
      <c r="L46" s="18">
        <f t="shared" si="2"/>
        <v>-4.8057259713701432</v>
      </c>
    </row>
    <row r="47" spans="1:12" ht="23.1" customHeight="1" x14ac:dyDescent="0.15">
      <c r="A47" s="23" t="s">
        <v>56</v>
      </c>
      <c r="B47" s="24">
        <v>400</v>
      </c>
      <c r="C47" s="24"/>
      <c r="D47" s="24"/>
      <c r="E47" s="18">
        <f t="shared" si="8"/>
        <v>400</v>
      </c>
      <c r="F47" s="18">
        <f t="shared" si="4"/>
        <v>0</v>
      </c>
      <c r="G47" s="24"/>
      <c r="H47" s="24"/>
      <c r="I47" s="18">
        <f t="shared" si="6"/>
        <v>0</v>
      </c>
      <c r="J47" s="24"/>
      <c r="K47" s="18">
        <f t="shared" si="5"/>
        <v>0</v>
      </c>
      <c r="L47" s="18"/>
    </row>
    <row r="48" spans="1:12" ht="23.1" customHeight="1" x14ac:dyDescent="0.15">
      <c r="A48" s="23" t="s">
        <v>57</v>
      </c>
      <c r="B48" s="24">
        <v>200</v>
      </c>
      <c r="C48" s="24"/>
      <c r="D48" s="24"/>
      <c r="E48" s="18">
        <f t="shared" si="8"/>
        <v>200</v>
      </c>
      <c r="F48" s="18">
        <f t="shared" si="4"/>
        <v>0</v>
      </c>
      <c r="G48" s="24"/>
      <c r="H48" s="24"/>
      <c r="I48" s="18">
        <f t="shared" si="6"/>
        <v>0</v>
      </c>
      <c r="J48" s="24"/>
      <c r="K48" s="18">
        <f t="shared" si="5"/>
        <v>0</v>
      </c>
      <c r="L48" s="18"/>
    </row>
    <row r="49" spans="1:12" ht="23.1" customHeight="1" x14ac:dyDescent="0.15">
      <c r="A49" s="23" t="s">
        <v>58</v>
      </c>
      <c r="B49" s="24"/>
      <c r="C49" s="24">
        <v>14</v>
      </c>
      <c r="D49" s="24">
        <v>26</v>
      </c>
      <c r="E49" s="18">
        <f t="shared" si="8"/>
        <v>40</v>
      </c>
      <c r="F49" s="18">
        <f t="shared" si="4"/>
        <v>0</v>
      </c>
      <c r="G49" s="24"/>
      <c r="H49" s="24"/>
      <c r="I49" s="18">
        <f t="shared" si="6"/>
        <v>0</v>
      </c>
      <c r="J49" s="24"/>
      <c r="K49" s="18">
        <f t="shared" si="5"/>
        <v>0</v>
      </c>
      <c r="L49" s="18"/>
    </row>
    <row r="50" spans="1:12" ht="23.1" customHeight="1" x14ac:dyDescent="0.15">
      <c r="A50" s="23" t="s">
        <v>59</v>
      </c>
      <c r="B50" s="24">
        <v>221</v>
      </c>
      <c r="C50" s="24">
        <v>29</v>
      </c>
      <c r="D50" s="24"/>
      <c r="E50" s="18">
        <f t="shared" si="8"/>
        <v>250</v>
      </c>
      <c r="F50" s="18">
        <f t="shared" si="4"/>
        <v>27</v>
      </c>
      <c r="G50" s="24">
        <v>59</v>
      </c>
      <c r="H50" s="24">
        <v>32</v>
      </c>
      <c r="I50" s="18">
        <f t="shared" si="6"/>
        <v>23.599999999999998</v>
      </c>
      <c r="J50" s="24">
        <v>37</v>
      </c>
      <c r="K50" s="18">
        <f t="shared" si="5"/>
        <v>22</v>
      </c>
      <c r="L50" s="18">
        <f t="shared" si="2"/>
        <v>59.45945945945946</v>
      </c>
    </row>
    <row r="51" spans="1:12" ht="23.1" customHeight="1" x14ac:dyDescent="0.15">
      <c r="A51" s="23" t="s">
        <v>60</v>
      </c>
      <c r="B51" s="24"/>
      <c r="C51" s="24">
        <v>80</v>
      </c>
      <c r="D51" s="24"/>
      <c r="E51" s="18">
        <f t="shared" si="8"/>
        <v>80</v>
      </c>
      <c r="F51" s="18">
        <f t="shared" si="4"/>
        <v>0</v>
      </c>
      <c r="G51" s="24"/>
      <c r="H51" s="24"/>
      <c r="I51" s="18">
        <f t="shared" si="6"/>
        <v>0</v>
      </c>
      <c r="J51" s="24"/>
      <c r="K51" s="18">
        <f t="shared" si="5"/>
        <v>0</v>
      </c>
      <c r="L51" s="18"/>
    </row>
    <row r="52" spans="1:12" ht="23.1" customHeight="1" x14ac:dyDescent="0.15">
      <c r="A52" s="15" t="s">
        <v>61</v>
      </c>
      <c r="B52" s="22"/>
      <c r="C52" s="22">
        <f>SUM(C53:C59)</f>
        <v>5914</v>
      </c>
      <c r="D52" s="22">
        <f>SUM(D53:D59)</f>
        <v>1856</v>
      </c>
      <c r="E52" s="18">
        <f t="shared" si="8"/>
        <v>7770</v>
      </c>
      <c r="F52" s="18">
        <f t="shared" si="4"/>
        <v>0</v>
      </c>
      <c r="G52" s="22"/>
      <c r="H52" s="22"/>
      <c r="I52" s="18">
        <f t="shared" si="6"/>
        <v>0</v>
      </c>
      <c r="J52" s="22"/>
      <c r="K52" s="18">
        <f t="shared" si="5"/>
        <v>0</v>
      </c>
      <c r="L52" s="18"/>
    </row>
    <row r="53" spans="1:12" ht="23.1" hidden="1" customHeight="1" x14ac:dyDescent="0.15">
      <c r="A53" s="23" t="s">
        <v>62</v>
      </c>
      <c r="B53" s="24"/>
      <c r="C53" s="24"/>
      <c r="D53" s="24"/>
      <c r="E53" s="18">
        <f t="shared" si="8"/>
        <v>0</v>
      </c>
      <c r="F53" s="18">
        <f t="shared" si="4"/>
        <v>0</v>
      </c>
      <c r="G53" s="24"/>
      <c r="H53" s="24"/>
      <c r="I53" s="18"/>
      <c r="J53" s="24"/>
      <c r="K53" s="18">
        <f t="shared" si="5"/>
        <v>0</v>
      </c>
      <c r="L53" s="18"/>
    </row>
    <row r="54" spans="1:12" ht="23.1" hidden="1" customHeight="1" x14ac:dyDescent="0.15">
      <c r="A54" s="23" t="s">
        <v>63</v>
      </c>
      <c r="B54" s="24"/>
      <c r="C54" s="24"/>
      <c r="D54" s="24"/>
      <c r="E54" s="18">
        <f t="shared" si="8"/>
        <v>0</v>
      </c>
      <c r="F54" s="18">
        <f t="shared" si="4"/>
        <v>0</v>
      </c>
      <c r="G54" s="24"/>
      <c r="H54" s="24"/>
      <c r="I54" s="18"/>
      <c r="J54" s="24"/>
      <c r="K54" s="18">
        <f t="shared" si="5"/>
        <v>0</v>
      </c>
      <c r="L54" s="18"/>
    </row>
    <row r="55" spans="1:12" ht="23.1" customHeight="1" x14ac:dyDescent="0.15">
      <c r="A55" s="15" t="s">
        <v>64</v>
      </c>
      <c r="B55" s="22"/>
      <c r="C55" s="22">
        <v>3322</v>
      </c>
      <c r="D55" s="22">
        <v>1856</v>
      </c>
      <c r="E55" s="18">
        <f t="shared" si="8"/>
        <v>5178</v>
      </c>
      <c r="F55" s="18">
        <f t="shared" si="4"/>
        <v>0</v>
      </c>
      <c r="G55" s="22"/>
      <c r="H55" s="22"/>
      <c r="I55" s="18"/>
      <c r="J55" s="22"/>
      <c r="K55" s="18">
        <f t="shared" si="5"/>
        <v>0</v>
      </c>
      <c r="L55" s="18"/>
    </row>
    <row r="56" spans="1:12" ht="23.1" hidden="1" customHeight="1" x14ac:dyDescent="0.15">
      <c r="A56" s="15" t="s">
        <v>65</v>
      </c>
      <c r="B56" s="22"/>
      <c r="C56" s="22"/>
      <c r="D56" s="22"/>
      <c r="E56" s="18">
        <f t="shared" si="8"/>
        <v>0</v>
      </c>
      <c r="F56" s="18">
        <f t="shared" si="4"/>
        <v>0</v>
      </c>
      <c r="G56" s="22"/>
      <c r="H56" s="22"/>
      <c r="I56" s="18"/>
      <c r="J56" s="22"/>
      <c r="K56" s="18">
        <f t="shared" si="5"/>
        <v>0</v>
      </c>
      <c r="L56" s="18"/>
    </row>
    <row r="57" spans="1:12" ht="23.1" hidden="1" customHeight="1" x14ac:dyDescent="0.15">
      <c r="A57" s="13" t="s">
        <v>66</v>
      </c>
      <c r="B57" s="22"/>
      <c r="C57" s="22"/>
      <c r="D57" s="22"/>
      <c r="E57" s="18">
        <f t="shared" si="8"/>
        <v>0</v>
      </c>
      <c r="F57" s="18">
        <f t="shared" si="4"/>
        <v>0</v>
      </c>
      <c r="G57" s="22"/>
      <c r="H57" s="22"/>
      <c r="I57" s="18"/>
      <c r="J57" s="22"/>
      <c r="K57" s="18">
        <f t="shared" si="5"/>
        <v>0</v>
      </c>
      <c r="L57" s="18"/>
    </row>
    <row r="58" spans="1:12" ht="23.1" customHeight="1" x14ac:dyDescent="0.15">
      <c r="A58" s="27" t="s">
        <v>67</v>
      </c>
      <c r="B58" s="22"/>
      <c r="C58" s="22">
        <v>608</v>
      </c>
      <c r="D58" s="22"/>
      <c r="E58" s="18">
        <f t="shared" si="8"/>
        <v>608</v>
      </c>
      <c r="F58" s="18">
        <f t="shared" si="4"/>
        <v>0</v>
      </c>
      <c r="G58" s="22"/>
      <c r="H58" s="22"/>
      <c r="I58" s="18"/>
      <c r="J58" s="22"/>
      <c r="K58" s="18">
        <f t="shared" si="5"/>
        <v>0</v>
      </c>
      <c r="L58" s="18"/>
    </row>
    <row r="59" spans="1:12" ht="23.1" customHeight="1" x14ac:dyDescent="0.15">
      <c r="A59" s="15" t="s">
        <v>68</v>
      </c>
      <c r="B59" s="22"/>
      <c r="C59" s="22">
        <f>1964+20</f>
        <v>1984</v>
      </c>
      <c r="D59" s="22"/>
      <c r="E59" s="18">
        <f t="shared" si="8"/>
        <v>1984</v>
      </c>
      <c r="F59" s="18">
        <f t="shared" si="4"/>
        <v>0</v>
      </c>
      <c r="G59" s="22"/>
      <c r="H59" s="22"/>
      <c r="I59" s="18">
        <f t="shared" ref="I59:I72" si="9">G59/E59*100</f>
        <v>0</v>
      </c>
      <c r="J59" s="22"/>
      <c r="K59" s="18">
        <f t="shared" si="5"/>
        <v>0</v>
      </c>
      <c r="L59" s="18"/>
    </row>
    <row r="60" spans="1:12" ht="23.1" customHeight="1" x14ac:dyDescent="0.15">
      <c r="A60" s="15" t="s">
        <v>69</v>
      </c>
      <c r="B60" s="22">
        <v>13922</v>
      </c>
      <c r="C60" s="22">
        <f>SUM(C61:C65)</f>
        <v>10634</v>
      </c>
      <c r="D60" s="22">
        <f>SUM(D61:D65)</f>
        <v>14570</v>
      </c>
      <c r="E60" s="18">
        <f>B60+C60+D60+185</f>
        <v>39311</v>
      </c>
      <c r="F60" s="18">
        <f t="shared" si="4"/>
        <v>2607</v>
      </c>
      <c r="G60" s="22">
        <v>12934</v>
      </c>
      <c r="H60" s="22">
        <v>10327</v>
      </c>
      <c r="I60" s="18">
        <f t="shared" si="9"/>
        <v>32.90173233954873</v>
      </c>
      <c r="J60" s="22">
        <v>30017</v>
      </c>
      <c r="K60" s="18">
        <f t="shared" si="5"/>
        <v>-17083</v>
      </c>
      <c r="L60" s="18">
        <f t="shared" si="2"/>
        <v>-56.911083719225772</v>
      </c>
    </row>
    <row r="61" spans="1:12" ht="23.1" customHeight="1" x14ac:dyDescent="0.15">
      <c r="A61" s="23" t="s">
        <v>70</v>
      </c>
      <c r="B61" s="24">
        <v>3988</v>
      </c>
      <c r="C61" s="24">
        <v>7526</v>
      </c>
      <c r="D61" s="24"/>
      <c r="E61" s="18">
        <f>B61+C61+D61</f>
        <v>11514</v>
      </c>
      <c r="F61" s="18">
        <f t="shared" si="4"/>
        <v>1279</v>
      </c>
      <c r="G61" s="24">
        <v>6858</v>
      </c>
      <c r="H61" s="24">
        <v>5579</v>
      </c>
      <c r="I61" s="18">
        <f t="shared" si="9"/>
        <v>59.562272016675358</v>
      </c>
      <c r="J61" s="24">
        <v>22955</v>
      </c>
      <c r="K61" s="18">
        <f t="shared" si="5"/>
        <v>-16097</v>
      </c>
      <c r="L61" s="18">
        <f t="shared" si="2"/>
        <v>-70.124155957307778</v>
      </c>
    </row>
    <row r="62" spans="1:12" ht="23.1" customHeight="1" x14ac:dyDescent="0.15">
      <c r="A62" s="15" t="s">
        <v>71</v>
      </c>
      <c r="B62" s="24"/>
      <c r="C62" s="24">
        <v>928</v>
      </c>
      <c r="D62" s="24">
        <v>14570</v>
      </c>
      <c r="E62" s="18">
        <f>B62+C62+D62</f>
        <v>15498</v>
      </c>
      <c r="F62" s="18">
        <f t="shared" si="4"/>
        <v>120</v>
      </c>
      <c r="G62" s="24">
        <v>842</v>
      </c>
      <c r="H62" s="24">
        <v>722</v>
      </c>
      <c r="I62" s="18">
        <f t="shared" si="9"/>
        <v>5.4329590914956771</v>
      </c>
      <c r="J62" s="24">
        <v>32</v>
      </c>
      <c r="K62" s="18">
        <f t="shared" si="5"/>
        <v>810</v>
      </c>
      <c r="L62" s="18">
        <f t="shared" si="2"/>
        <v>2531.25</v>
      </c>
    </row>
    <row r="63" spans="1:12" ht="23.1" customHeight="1" x14ac:dyDescent="0.15">
      <c r="A63" s="15" t="s">
        <v>72</v>
      </c>
      <c r="B63" s="22">
        <v>9840</v>
      </c>
      <c r="C63" s="22">
        <v>1931</v>
      </c>
      <c r="D63" s="22"/>
      <c r="E63" s="18">
        <f>B63+C63+D63</f>
        <v>11771</v>
      </c>
      <c r="F63" s="18">
        <f t="shared" si="4"/>
        <v>1179</v>
      </c>
      <c r="G63" s="22">
        <v>4706</v>
      </c>
      <c r="H63" s="22">
        <v>3527</v>
      </c>
      <c r="I63" s="18">
        <f t="shared" si="9"/>
        <v>39.979610908164133</v>
      </c>
      <c r="J63" s="22">
        <v>2943</v>
      </c>
      <c r="K63" s="18">
        <f t="shared" si="5"/>
        <v>1763</v>
      </c>
      <c r="L63" s="18">
        <f t="shared" si="2"/>
        <v>59.904858987427787</v>
      </c>
    </row>
    <row r="64" spans="1:12" ht="28.5" hidden="1" customHeight="1" x14ac:dyDescent="0.15">
      <c r="A64" s="16" t="s">
        <v>73</v>
      </c>
      <c r="B64" s="22"/>
      <c r="C64" s="22"/>
      <c r="D64" s="22"/>
      <c r="E64" s="18">
        <f>B64+C64+D64</f>
        <v>0</v>
      </c>
      <c r="F64" s="18">
        <f t="shared" si="4"/>
        <v>0</v>
      </c>
      <c r="G64" s="22"/>
      <c r="H64" s="22"/>
      <c r="I64" s="18" t="e">
        <f t="shared" si="9"/>
        <v>#DIV/0!</v>
      </c>
      <c r="J64" s="22"/>
      <c r="K64" s="18">
        <f t="shared" si="5"/>
        <v>0</v>
      </c>
      <c r="L64" s="18" t="e">
        <f t="shared" si="2"/>
        <v>#DIV/0!</v>
      </c>
    </row>
    <row r="65" spans="1:12" ht="23.1" customHeight="1" x14ac:dyDescent="0.15">
      <c r="A65" s="25" t="s">
        <v>74</v>
      </c>
      <c r="B65" s="22">
        <v>94</v>
      </c>
      <c r="C65" s="22">
        <v>249</v>
      </c>
      <c r="D65" s="22"/>
      <c r="E65" s="18">
        <f>B65+C65+D65+185</f>
        <v>528</v>
      </c>
      <c r="F65" s="18">
        <f t="shared" si="4"/>
        <v>29</v>
      </c>
      <c r="G65" s="22">
        <v>528</v>
      </c>
      <c r="H65" s="22">
        <v>499</v>
      </c>
      <c r="I65" s="18">
        <f t="shared" si="9"/>
        <v>100</v>
      </c>
      <c r="J65" s="22">
        <v>4086</v>
      </c>
      <c r="K65" s="18">
        <f t="shared" si="5"/>
        <v>-3558</v>
      </c>
      <c r="L65" s="18">
        <f t="shared" si="2"/>
        <v>-87.077826725403824</v>
      </c>
    </row>
    <row r="66" spans="1:12" ht="23.1" customHeight="1" x14ac:dyDescent="0.15">
      <c r="A66" s="15" t="s">
        <v>75</v>
      </c>
      <c r="B66" s="22">
        <v>1284</v>
      </c>
      <c r="C66" s="22">
        <f>SUM(C67:C72)</f>
        <v>3642</v>
      </c>
      <c r="D66" s="22">
        <f>SUM(D67:D72)</f>
        <v>449</v>
      </c>
      <c r="E66" s="18">
        <f t="shared" ref="E66:E77" si="10">B66+C66+D66</f>
        <v>5375</v>
      </c>
      <c r="F66" s="18">
        <f t="shared" si="4"/>
        <v>58</v>
      </c>
      <c r="G66" s="22">
        <v>538</v>
      </c>
      <c r="H66" s="22">
        <v>480</v>
      </c>
      <c r="I66" s="18">
        <f t="shared" si="9"/>
        <v>10.009302325581396</v>
      </c>
      <c r="J66" s="22">
        <v>607</v>
      </c>
      <c r="K66" s="18">
        <f t="shared" si="5"/>
        <v>-69</v>
      </c>
      <c r="L66" s="18">
        <f t="shared" si="2"/>
        <v>-11.367380560131796</v>
      </c>
    </row>
    <row r="67" spans="1:12" ht="23.1" customHeight="1" x14ac:dyDescent="0.15">
      <c r="A67" s="23" t="s">
        <v>76</v>
      </c>
      <c r="B67" s="24">
        <v>747</v>
      </c>
      <c r="C67" s="24">
        <v>391</v>
      </c>
      <c r="D67" s="24">
        <v>41</v>
      </c>
      <c r="E67" s="18">
        <f t="shared" si="10"/>
        <v>1179</v>
      </c>
      <c r="F67" s="18">
        <f t="shared" si="4"/>
        <v>58</v>
      </c>
      <c r="G67" s="24">
        <v>220</v>
      </c>
      <c r="H67" s="24">
        <v>162</v>
      </c>
      <c r="I67" s="18">
        <f t="shared" si="9"/>
        <v>18.659881255301102</v>
      </c>
      <c r="J67" s="24">
        <v>159</v>
      </c>
      <c r="K67" s="18">
        <f t="shared" si="5"/>
        <v>61</v>
      </c>
      <c r="L67" s="18">
        <f t="shared" si="2"/>
        <v>38.364779874213838</v>
      </c>
    </row>
    <row r="68" spans="1:12" ht="23.1" customHeight="1" x14ac:dyDescent="0.15">
      <c r="A68" s="23" t="s">
        <v>77</v>
      </c>
      <c r="B68" s="24">
        <v>42</v>
      </c>
      <c r="C68" s="24">
        <v>74</v>
      </c>
      <c r="D68" s="24"/>
      <c r="E68" s="18">
        <f t="shared" si="10"/>
        <v>116</v>
      </c>
      <c r="F68" s="18">
        <f t="shared" si="4"/>
        <v>0</v>
      </c>
      <c r="G68" s="24"/>
      <c r="H68" s="24"/>
      <c r="I68" s="18">
        <f t="shared" si="9"/>
        <v>0</v>
      </c>
      <c r="J68" s="24">
        <v>50</v>
      </c>
      <c r="K68" s="18">
        <f t="shared" si="5"/>
        <v>-50</v>
      </c>
      <c r="L68" s="18"/>
    </row>
    <row r="69" spans="1:12" ht="23.1" customHeight="1" x14ac:dyDescent="0.15">
      <c r="A69" s="23" t="s">
        <v>78</v>
      </c>
      <c r="B69" s="24">
        <v>64</v>
      </c>
      <c r="C69" s="24">
        <v>1777</v>
      </c>
      <c r="D69" s="24">
        <v>30</v>
      </c>
      <c r="E69" s="18">
        <f t="shared" si="10"/>
        <v>1871</v>
      </c>
      <c r="F69" s="18">
        <f t="shared" si="4"/>
        <v>0</v>
      </c>
      <c r="G69" s="24"/>
      <c r="H69" s="24"/>
      <c r="I69" s="18">
        <f t="shared" si="9"/>
        <v>0</v>
      </c>
      <c r="J69" s="24"/>
      <c r="K69" s="18">
        <f t="shared" si="5"/>
        <v>0</v>
      </c>
      <c r="L69" s="18"/>
    </row>
    <row r="70" spans="1:12" ht="30" customHeight="1" x14ac:dyDescent="0.15">
      <c r="A70" s="16" t="s">
        <v>140</v>
      </c>
      <c r="B70" s="22">
        <v>79</v>
      </c>
      <c r="C70" s="22">
        <v>532</v>
      </c>
      <c r="D70" s="22">
        <v>323</v>
      </c>
      <c r="E70" s="18">
        <f t="shared" si="10"/>
        <v>934</v>
      </c>
      <c r="F70" s="18">
        <f t="shared" si="4"/>
        <v>0</v>
      </c>
      <c r="G70" s="22">
        <v>11</v>
      </c>
      <c r="H70" s="22">
        <v>11</v>
      </c>
      <c r="I70" s="18">
        <f t="shared" si="9"/>
        <v>1.1777301927194861</v>
      </c>
      <c r="J70" s="22">
        <v>34</v>
      </c>
      <c r="K70" s="18">
        <f t="shared" si="5"/>
        <v>-23</v>
      </c>
      <c r="L70" s="18">
        <f t="shared" ref="L70:L81" si="11">K70/J70*100</f>
        <v>-67.64705882352942</v>
      </c>
    </row>
    <row r="71" spans="1:12" ht="23.1" customHeight="1" x14ac:dyDescent="0.15">
      <c r="A71" s="15" t="s">
        <v>79</v>
      </c>
      <c r="B71" s="22">
        <v>352</v>
      </c>
      <c r="C71" s="22">
        <v>754</v>
      </c>
      <c r="D71" s="22">
        <v>55</v>
      </c>
      <c r="E71" s="18">
        <f t="shared" si="10"/>
        <v>1161</v>
      </c>
      <c r="F71" s="18">
        <f t="shared" ref="F71:F95" si="12">-(H71-G71)</f>
        <v>0</v>
      </c>
      <c r="G71" s="22">
        <v>307</v>
      </c>
      <c r="H71" s="22">
        <v>307</v>
      </c>
      <c r="I71" s="18">
        <f t="shared" si="9"/>
        <v>26.442721791558998</v>
      </c>
      <c r="J71" s="22">
        <v>354</v>
      </c>
      <c r="K71" s="18">
        <f t="shared" ref="K71:K103" si="13">G71-J71</f>
        <v>-47</v>
      </c>
      <c r="L71" s="18">
        <f t="shared" si="11"/>
        <v>-13.27683615819209</v>
      </c>
    </row>
    <row r="72" spans="1:12" ht="23.1" customHeight="1" x14ac:dyDescent="0.15">
      <c r="A72" s="15" t="s">
        <v>80</v>
      </c>
      <c r="B72" s="22"/>
      <c r="C72" s="22">
        <v>114</v>
      </c>
      <c r="D72" s="22"/>
      <c r="E72" s="18">
        <f t="shared" si="10"/>
        <v>114</v>
      </c>
      <c r="F72" s="18">
        <f t="shared" si="12"/>
        <v>0</v>
      </c>
      <c r="G72" s="22"/>
      <c r="H72" s="22"/>
      <c r="I72" s="18">
        <f t="shared" si="9"/>
        <v>0</v>
      </c>
      <c r="J72" s="22"/>
      <c r="K72" s="18">
        <f t="shared" si="13"/>
        <v>0</v>
      </c>
      <c r="L72" s="18"/>
    </row>
    <row r="73" spans="1:12" ht="23.1" hidden="1" customHeight="1" x14ac:dyDescent="0.15">
      <c r="A73" s="15" t="s">
        <v>81</v>
      </c>
      <c r="B73" s="22"/>
      <c r="C73" s="22"/>
      <c r="D73" s="22"/>
      <c r="E73" s="18">
        <f t="shared" si="10"/>
        <v>0</v>
      </c>
      <c r="F73" s="18">
        <f t="shared" si="12"/>
        <v>0</v>
      </c>
      <c r="G73" s="22"/>
      <c r="H73" s="22"/>
      <c r="I73" s="18"/>
      <c r="J73" s="22"/>
      <c r="K73" s="18">
        <f t="shared" si="13"/>
        <v>0</v>
      </c>
      <c r="L73" s="18"/>
    </row>
    <row r="74" spans="1:12" ht="23.1" customHeight="1" x14ac:dyDescent="0.15">
      <c r="A74" s="15" t="s">
        <v>82</v>
      </c>
      <c r="B74" s="22"/>
      <c r="C74" s="22">
        <f>118+5</f>
        <v>123</v>
      </c>
      <c r="D74" s="22"/>
      <c r="E74" s="18">
        <f t="shared" si="10"/>
        <v>123</v>
      </c>
      <c r="F74" s="18">
        <f t="shared" si="12"/>
        <v>0</v>
      </c>
      <c r="G74" s="22">
        <v>39</v>
      </c>
      <c r="H74" s="22">
        <v>39</v>
      </c>
      <c r="I74" s="18">
        <f t="shared" ref="I74:I98" si="14">G74/E74*100</f>
        <v>31.707317073170731</v>
      </c>
      <c r="J74" s="22">
        <v>6</v>
      </c>
      <c r="K74" s="18">
        <f t="shared" si="13"/>
        <v>33</v>
      </c>
      <c r="L74" s="18">
        <f t="shared" si="11"/>
        <v>550</v>
      </c>
    </row>
    <row r="75" spans="1:12" ht="23.1" customHeight="1" x14ac:dyDescent="0.15">
      <c r="A75" s="15" t="s">
        <v>83</v>
      </c>
      <c r="B75" s="22">
        <v>246</v>
      </c>
      <c r="C75" s="22">
        <v>374</v>
      </c>
      <c r="D75" s="22"/>
      <c r="E75" s="18">
        <f t="shared" si="10"/>
        <v>620</v>
      </c>
      <c r="F75" s="18">
        <f t="shared" si="12"/>
        <v>29</v>
      </c>
      <c r="G75" s="22">
        <v>84</v>
      </c>
      <c r="H75" s="22">
        <v>55</v>
      </c>
      <c r="I75" s="18">
        <f t="shared" si="14"/>
        <v>13.548387096774196</v>
      </c>
      <c r="J75" s="22">
        <v>125</v>
      </c>
      <c r="K75" s="18">
        <f t="shared" si="13"/>
        <v>-41</v>
      </c>
      <c r="L75" s="18">
        <f t="shared" si="11"/>
        <v>-32.800000000000004</v>
      </c>
    </row>
    <row r="76" spans="1:12" ht="23.1" customHeight="1" x14ac:dyDescent="0.15">
      <c r="A76" s="15" t="s">
        <v>84</v>
      </c>
      <c r="B76" s="22"/>
      <c r="C76" s="22">
        <v>25</v>
      </c>
      <c r="D76" s="22">
        <v>100</v>
      </c>
      <c r="E76" s="18">
        <f t="shared" si="10"/>
        <v>125</v>
      </c>
      <c r="F76" s="18">
        <f t="shared" si="12"/>
        <v>0</v>
      </c>
      <c r="G76" s="22"/>
      <c r="H76" s="22"/>
      <c r="I76" s="18">
        <f t="shared" si="14"/>
        <v>0</v>
      </c>
      <c r="J76" s="22"/>
      <c r="K76" s="18">
        <f t="shared" si="13"/>
        <v>0</v>
      </c>
      <c r="L76" s="18"/>
    </row>
    <row r="77" spans="1:12" ht="23.1" hidden="1" customHeight="1" x14ac:dyDescent="0.15">
      <c r="A77" s="16" t="s">
        <v>85</v>
      </c>
      <c r="B77" s="22"/>
      <c r="C77" s="22"/>
      <c r="D77" s="22"/>
      <c r="E77" s="18">
        <f t="shared" si="10"/>
        <v>0</v>
      </c>
      <c r="F77" s="18">
        <f t="shared" si="12"/>
        <v>0</v>
      </c>
      <c r="G77" s="22"/>
      <c r="H77" s="22"/>
      <c r="I77" s="18" t="e">
        <f t="shared" si="14"/>
        <v>#DIV/0!</v>
      </c>
      <c r="J77" s="22"/>
      <c r="K77" s="18">
        <f t="shared" si="13"/>
        <v>0</v>
      </c>
      <c r="L77" s="18"/>
    </row>
    <row r="78" spans="1:12" ht="23.1" customHeight="1" x14ac:dyDescent="0.15">
      <c r="A78" s="15" t="s">
        <v>86</v>
      </c>
      <c r="B78" s="22"/>
      <c r="C78" s="22"/>
      <c r="D78" s="22"/>
      <c r="E78" s="18">
        <v>50</v>
      </c>
      <c r="F78" s="18">
        <f t="shared" si="12"/>
        <v>0</v>
      </c>
      <c r="G78" s="22">
        <v>50</v>
      </c>
      <c r="H78" s="22">
        <v>50</v>
      </c>
      <c r="I78" s="18">
        <f t="shared" si="14"/>
        <v>100</v>
      </c>
      <c r="J78" s="22"/>
      <c r="K78" s="18">
        <f t="shared" si="13"/>
        <v>50</v>
      </c>
      <c r="L78" s="18"/>
    </row>
    <row r="79" spans="1:12" ht="23.1" customHeight="1" x14ac:dyDescent="0.15">
      <c r="A79" s="15" t="s">
        <v>87</v>
      </c>
      <c r="B79" s="22">
        <v>6838</v>
      </c>
      <c r="C79" s="22">
        <v>34188</v>
      </c>
      <c r="D79" s="22">
        <v>4196</v>
      </c>
      <c r="E79" s="18">
        <f>B79+C79+D79</f>
        <v>45222</v>
      </c>
      <c r="F79" s="18">
        <f t="shared" si="12"/>
        <v>563</v>
      </c>
      <c r="G79" s="22">
        <v>4622</v>
      </c>
      <c r="H79" s="22">
        <v>4059</v>
      </c>
      <c r="I79" s="18">
        <f t="shared" si="14"/>
        <v>10.220689045155012</v>
      </c>
      <c r="J79" s="22">
        <v>14972</v>
      </c>
      <c r="K79" s="18">
        <f t="shared" si="13"/>
        <v>-10350</v>
      </c>
      <c r="L79" s="18">
        <f t="shared" si="11"/>
        <v>-69.129040876302426</v>
      </c>
    </row>
    <row r="80" spans="1:12" ht="23.1" customHeight="1" x14ac:dyDescent="0.15">
      <c r="A80" s="15" t="s">
        <v>88</v>
      </c>
      <c r="B80" s="22"/>
      <c r="C80" s="22">
        <v>385</v>
      </c>
      <c r="D80" s="22"/>
      <c r="E80" s="18">
        <f>B80+C80+D80</f>
        <v>385</v>
      </c>
      <c r="F80" s="18">
        <f t="shared" si="12"/>
        <v>0</v>
      </c>
      <c r="G80" s="22"/>
      <c r="H80" s="22"/>
      <c r="I80" s="18">
        <f t="shared" si="14"/>
        <v>0</v>
      </c>
      <c r="J80" s="22"/>
      <c r="K80" s="18">
        <f t="shared" si="13"/>
        <v>0</v>
      </c>
      <c r="L80" s="18"/>
    </row>
    <row r="81" spans="1:15" ht="23.1" customHeight="1" x14ac:dyDescent="0.15">
      <c r="A81" s="15" t="s">
        <v>89</v>
      </c>
      <c r="B81" s="22">
        <v>1532</v>
      </c>
      <c r="C81" s="22">
        <v>309</v>
      </c>
      <c r="D81" s="22"/>
      <c r="E81" s="18">
        <f>B81+C81+D81</f>
        <v>1841</v>
      </c>
      <c r="F81" s="18">
        <f t="shared" si="12"/>
        <v>134</v>
      </c>
      <c r="G81" s="22">
        <v>331</v>
      </c>
      <c r="H81" s="22">
        <v>197</v>
      </c>
      <c r="I81" s="18">
        <f t="shared" si="14"/>
        <v>17.979359043997828</v>
      </c>
      <c r="J81" s="22">
        <v>260</v>
      </c>
      <c r="K81" s="18">
        <f t="shared" si="13"/>
        <v>71</v>
      </c>
      <c r="L81" s="18">
        <f t="shared" si="11"/>
        <v>27.307692307692307</v>
      </c>
    </row>
    <row r="82" spans="1:15" ht="23.1" customHeight="1" x14ac:dyDescent="0.15">
      <c r="A82" s="15" t="s">
        <v>90</v>
      </c>
      <c r="B82" s="22">
        <v>1530</v>
      </c>
      <c r="C82" s="22"/>
      <c r="D82" s="22"/>
      <c r="E82" s="18">
        <f>B82+C82+D82</f>
        <v>1530</v>
      </c>
      <c r="F82" s="18">
        <f t="shared" si="12"/>
        <v>0</v>
      </c>
      <c r="G82" s="22"/>
      <c r="H82" s="22"/>
      <c r="I82" s="18">
        <f t="shared" si="14"/>
        <v>0</v>
      </c>
      <c r="J82" s="22"/>
      <c r="K82" s="18">
        <f t="shared" si="13"/>
        <v>0</v>
      </c>
      <c r="L82" s="18"/>
    </row>
    <row r="83" spans="1:15" ht="23.1" customHeight="1" x14ac:dyDescent="0.15">
      <c r="A83" s="15" t="s">
        <v>91</v>
      </c>
      <c r="B83" s="22">
        <v>3528</v>
      </c>
      <c r="C83" s="22">
        <v>417</v>
      </c>
      <c r="D83" s="22">
        <v>5000</v>
      </c>
      <c r="E83" s="18">
        <f>8675-185</f>
        <v>8490</v>
      </c>
      <c r="F83" s="18">
        <f t="shared" si="12"/>
        <v>0</v>
      </c>
      <c r="G83" s="22">
        <v>133</v>
      </c>
      <c r="H83" s="22">
        <v>133</v>
      </c>
      <c r="I83" s="18">
        <f t="shared" si="14"/>
        <v>1.5665488810365134</v>
      </c>
      <c r="J83" s="22"/>
      <c r="K83" s="18">
        <f t="shared" si="13"/>
        <v>133</v>
      </c>
      <c r="L83" s="18"/>
    </row>
    <row r="84" spans="1:15" ht="23.1" customHeight="1" x14ac:dyDescent="0.15">
      <c r="A84" s="31"/>
      <c r="B84" s="32"/>
      <c r="C84" s="32"/>
      <c r="D84" s="32"/>
      <c r="E84" s="33"/>
      <c r="F84" s="33"/>
      <c r="G84" s="32"/>
      <c r="H84" s="32"/>
      <c r="I84" s="33"/>
      <c r="J84" s="32"/>
      <c r="K84" s="33"/>
      <c r="L84" s="33"/>
      <c r="M84" s="40"/>
      <c r="N84" s="40"/>
      <c r="O84" s="40"/>
    </row>
    <row r="85" spans="1:15" ht="23.1" customHeight="1" x14ac:dyDescent="0.15">
      <c r="A85" s="34" t="s">
        <v>92</v>
      </c>
      <c r="B85" s="35"/>
      <c r="C85" s="35"/>
      <c r="D85" s="35"/>
      <c r="E85" s="18">
        <v>45127</v>
      </c>
      <c r="F85" s="18">
        <f t="shared" si="12"/>
        <v>103</v>
      </c>
      <c r="G85" s="35">
        <v>523</v>
      </c>
      <c r="H85" s="35">
        <v>420</v>
      </c>
      <c r="I85" s="18">
        <f t="shared" si="14"/>
        <v>1.1589514038158972</v>
      </c>
      <c r="J85" s="35"/>
      <c r="K85" s="18">
        <f t="shared" si="13"/>
        <v>523</v>
      </c>
      <c r="L85" s="18"/>
    </row>
    <row r="86" spans="1:15" ht="23.1" customHeight="1" x14ac:dyDescent="0.15">
      <c r="A86" s="34" t="s">
        <v>93</v>
      </c>
      <c r="B86" s="35"/>
      <c r="C86" s="35"/>
      <c r="D86" s="35"/>
      <c r="E86" s="18">
        <v>67</v>
      </c>
      <c r="F86" s="18">
        <f t="shared" si="12"/>
        <v>0</v>
      </c>
      <c r="G86" s="35"/>
      <c r="H86" s="35"/>
      <c r="I86" s="18">
        <f t="shared" si="14"/>
        <v>0</v>
      </c>
      <c r="J86" s="35"/>
      <c r="K86" s="18">
        <f t="shared" si="13"/>
        <v>0</v>
      </c>
      <c r="L86" s="18"/>
    </row>
    <row r="87" spans="1:15" ht="23.1" customHeight="1" x14ac:dyDescent="0.15">
      <c r="A87" s="36" t="s">
        <v>133</v>
      </c>
      <c r="B87" s="35"/>
      <c r="C87" s="35"/>
      <c r="D87" s="35"/>
      <c r="E87" s="18">
        <v>6</v>
      </c>
      <c r="F87" s="18">
        <f t="shared" si="12"/>
        <v>0</v>
      </c>
      <c r="G87" s="35"/>
      <c r="H87" s="35"/>
      <c r="I87" s="18">
        <f t="shared" si="14"/>
        <v>0</v>
      </c>
      <c r="J87" s="35"/>
      <c r="K87" s="18">
        <f t="shared" si="13"/>
        <v>0</v>
      </c>
      <c r="L87" s="18"/>
    </row>
    <row r="88" spans="1:15" ht="23.1" customHeight="1" x14ac:dyDescent="0.15">
      <c r="A88" s="36" t="s">
        <v>134</v>
      </c>
      <c r="B88" s="35"/>
      <c r="C88" s="35"/>
      <c r="D88" s="35"/>
      <c r="E88" s="18">
        <v>61</v>
      </c>
      <c r="F88" s="18">
        <f t="shared" si="12"/>
        <v>0</v>
      </c>
      <c r="G88" s="35"/>
      <c r="H88" s="35"/>
      <c r="I88" s="18">
        <f t="shared" si="14"/>
        <v>0</v>
      </c>
      <c r="J88" s="35"/>
      <c r="K88" s="18">
        <f t="shared" si="13"/>
        <v>0</v>
      </c>
      <c r="L88" s="18"/>
    </row>
    <row r="89" spans="1:15" ht="23.1" customHeight="1" x14ac:dyDescent="0.15">
      <c r="A89" s="34" t="s">
        <v>94</v>
      </c>
      <c r="B89" s="35"/>
      <c r="C89" s="35"/>
      <c r="D89" s="35"/>
      <c r="E89" s="18">
        <v>39453</v>
      </c>
      <c r="F89" s="18">
        <f t="shared" si="12"/>
        <v>103</v>
      </c>
      <c r="G89" s="35">
        <v>181</v>
      </c>
      <c r="H89" s="35">
        <v>78</v>
      </c>
      <c r="I89" s="18"/>
      <c r="J89" s="35"/>
      <c r="K89" s="18">
        <f t="shared" si="13"/>
        <v>181</v>
      </c>
      <c r="L89" s="18"/>
    </row>
    <row r="90" spans="1:15" ht="23.1" customHeight="1" x14ac:dyDescent="0.15">
      <c r="A90" s="37" t="s">
        <v>139</v>
      </c>
      <c r="B90" s="35"/>
      <c r="C90" s="35"/>
      <c r="D90" s="35"/>
      <c r="E90" s="18">
        <v>38192</v>
      </c>
      <c r="F90" s="18">
        <f t="shared" si="12"/>
        <v>103</v>
      </c>
      <c r="G90" s="35">
        <v>181</v>
      </c>
      <c r="H90" s="35">
        <v>78</v>
      </c>
      <c r="I90" s="18"/>
      <c r="J90" s="35"/>
      <c r="K90" s="18">
        <f t="shared" si="13"/>
        <v>181</v>
      </c>
      <c r="L90" s="18"/>
    </row>
    <row r="91" spans="1:15" ht="23.1" customHeight="1" x14ac:dyDescent="0.15">
      <c r="A91" s="37" t="s">
        <v>135</v>
      </c>
      <c r="B91" s="35"/>
      <c r="C91" s="35"/>
      <c r="D91" s="35"/>
      <c r="E91" s="18">
        <v>1261</v>
      </c>
      <c r="F91" s="18"/>
      <c r="G91" s="35"/>
      <c r="H91" s="35"/>
      <c r="I91" s="18">
        <f t="shared" si="14"/>
        <v>0</v>
      </c>
      <c r="J91" s="35"/>
      <c r="K91" s="18">
        <f t="shared" si="13"/>
        <v>0</v>
      </c>
      <c r="L91" s="18"/>
    </row>
    <row r="92" spans="1:15" ht="23.1" hidden="1" customHeight="1" x14ac:dyDescent="0.15">
      <c r="A92" s="34" t="s">
        <v>95</v>
      </c>
      <c r="B92" s="35"/>
      <c r="C92" s="35"/>
      <c r="D92" s="35"/>
      <c r="E92" s="18">
        <f t="shared" ref="E92:E95" si="15">B92+C92+D92</f>
        <v>0</v>
      </c>
      <c r="F92" s="18">
        <f t="shared" si="12"/>
        <v>0</v>
      </c>
      <c r="G92" s="35"/>
      <c r="H92" s="35"/>
      <c r="I92" s="18" t="e">
        <f t="shared" si="14"/>
        <v>#DIV/0!</v>
      </c>
      <c r="J92" s="35"/>
      <c r="K92" s="18">
        <f t="shared" si="13"/>
        <v>0</v>
      </c>
      <c r="L92" s="18"/>
    </row>
    <row r="93" spans="1:15" ht="23.1" hidden="1" customHeight="1" x14ac:dyDescent="0.15">
      <c r="A93" s="34"/>
      <c r="B93" s="35"/>
      <c r="C93" s="35"/>
      <c r="D93" s="35"/>
      <c r="E93" s="18"/>
      <c r="F93" s="18"/>
      <c r="G93" s="35"/>
      <c r="H93" s="35"/>
      <c r="I93" s="18" t="e">
        <f t="shared" si="14"/>
        <v>#DIV/0!</v>
      </c>
      <c r="J93" s="35"/>
      <c r="K93" s="18">
        <f t="shared" si="13"/>
        <v>0</v>
      </c>
      <c r="L93" s="18"/>
    </row>
    <row r="94" spans="1:15" ht="20.25" hidden="1" customHeight="1" x14ac:dyDescent="0.15">
      <c r="A94" s="38" t="s">
        <v>96</v>
      </c>
      <c r="B94" s="35"/>
      <c r="C94" s="35"/>
      <c r="D94" s="35"/>
      <c r="E94" s="18">
        <f t="shared" si="15"/>
        <v>0</v>
      </c>
      <c r="F94" s="18">
        <f t="shared" si="12"/>
        <v>0</v>
      </c>
      <c r="G94" s="35"/>
      <c r="H94" s="35"/>
      <c r="I94" s="18" t="e">
        <f t="shared" si="14"/>
        <v>#DIV/0!</v>
      </c>
      <c r="J94" s="35"/>
      <c r="K94" s="18">
        <f t="shared" si="13"/>
        <v>0</v>
      </c>
      <c r="L94" s="18"/>
    </row>
    <row r="95" spans="1:15" ht="26.25" hidden="1" customHeight="1" x14ac:dyDescent="0.15">
      <c r="A95" s="37" t="s">
        <v>97</v>
      </c>
      <c r="B95" s="35"/>
      <c r="C95" s="35"/>
      <c r="D95" s="35"/>
      <c r="E95" s="18">
        <f t="shared" si="15"/>
        <v>0</v>
      </c>
      <c r="F95" s="18">
        <f t="shared" si="12"/>
        <v>0</v>
      </c>
      <c r="G95" s="35"/>
      <c r="H95" s="35"/>
      <c r="I95" s="18" t="e">
        <f t="shared" si="14"/>
        <v>#DIV/0!</v>
      </c>
      <c r="J95" s="35"/>
      <c r="K95" s="18">
        <f t="shared" si="13"/>
        <v>0</v>
      </c>
      <c r="L95" s="18"/>
    </row>
    <row r="96" spans="1:15" ht="26.25" customHeight="1" x14ac:dyDescent="0.15">
      <c r="A96" s="44" t="s">
        <v>136</v>
      </c>
      <c r="B96" s="35"/>
      <c r="C96" s="35"/>
      <c r="D96" s="35"/>
      <c r="E96" s="18">
        <v>5607</v>
      </c>
      <c r="F96" s="18"/>
      <c r="G96" s="35">
        <v>342</v>
      </c>
      <c r="H96" s="35"/>
      <c r="I96" s="18">
        <f t="shared" si="14"/>
        <v>6.0995184590690208</v>
      </c>
      <c r="J96" s="35"/>
      <c r="K96" s="18">
        <f t="shared" si="13"/>
        <v>342</v>
      </c>
      <c r="L96" s="18"/>
    </row>
    <row r="97" spans="1:12" ht="26.25" customHeight="1" x14ac:dyDescent="0.15">
      <c r="A97" s="37" t="s">
        <v>138</v>
      </c>
      <c r="B97" s="35"/>
      <c r="C97" s="35"/>
      <c r="D97" s="35"/>
      <c r="E97" s="18">
        <v>4221</v>
      </c>
      <c r="G97" s="35">
        <v>300</v>
      </c>
      <c r="H97" s="35"/>
      <c r="I97" s="18">
        <f t="shared" si="14"/>
        <v>7.1073205401563619</v>
      </c>
      <c r="J97" s="35"/>
      <c r="K97" s="18">
        <f t="shared" si="13"/>
        <v>300</v>
      </c>
      <c r="L97" s="18"/>
    </row>
    <row r="98" spans="1:12" ht="26.25" customHeight="1" x14ac:dyDescent="0.15">
      <c r="A98" s="45" t="s">
        <v>137</v>
      </c>
      <c r="B98" s="35"/>
      <c r="C98" s="35"/>
      <c r="D98" s="35"/>
      <c r="E98" s="18">
        <v>1386</v>
      </c>
      <c r="F98" s="18"/>
      <c r="G98" s="35">
        <v>42</v>
      </c>
      <c r="H98" s="35"/>
      <c r="I98" s="18">
        <f t="shared" si="14"/>
        <v>3.0303030303030303</v>
      </c>
      <c r="J98" s="35"/>
      <c r="K98" s="18">
        <f t="shared" si="13"/>
        <v>42</v>
      </c>
      <c r="L98" s="18"/>
    </row>
    <row r="99" spans="1:12" ht="34.5" hidden="1" customHeight="1" x14ac:dyDescent="0.15">
      <c r="A99" s="36" t="s">
        <v>98</v>
      </c>
      <c r="B99" s="35"/>
      <c r="C99" s="35"/>
      <c r="D99" s="35"/>
      <c r="E99" s="35"/>
      <c r="F99" s="18">
        <f>H99-G99</f>
        <v>-300</v>
      </c>
      <c r="G99" s="35">
        <v>300</v>
      </c>
      <c r="H99" s="35"/>
      <c r="I99" s="18"/>
      <c r="J99" s="35"/>
      <c r="K99" s="18">
        <f t="shared" si="13"/>
        <v>300</v>
      </c>
      <c r="L99" s="18"/>
    </row>
    <row r="100" spans="1:12" ht="23.1" hidden="1" customHeight="1" x14ac:dyDescent="0.15">
      <c r="A100" s="39" t="s">
        <v>99</v>
      </c>
      <c r="B100" s="35"/>
      <c r="C100" s="35"/>
      <c r="D100" s="35"/>
      <c r="E100" s="35"/>
      <c r="F100" s="18">
        <f>H100-G100</f>
        <v>0</v>
      </c>
      <c r="G100" s="35"/>
      <c r="H100" s="35"/>
      <c r="I100" s="18"/>
      <c r="J100" s="35"/>
      <c r="K100" s="18">
        <f t="shared" si="13"/>
        <v>0</v>
      </c>
      <c r="L100" s="18"/>
    </row>
    <row r="101" spans="1:12" ht="14.25" hidden="1" x14ac:dyDescent="0.15">
      <c r="A101" s="40"/>
      <c r="B101" s="40"/>
      <c r="C101" s="40"/>
      <c r="D101" s="40"/>
      <c r="E101" s="40"/>
      <c r="F101" s="18">
        <f>H101-G101</f>
        <v>0</v>
      </c>
      <c r="G101" s="40"/>
      <c r="H101" s="40"/>
      <c r="I101" s="18"/>
      <c r="J101" s="40"/>
      <c r="K101" s="18">
        <f t="shared" si="13"/>
        <v>0</v>
      </c>
      <c r="L101" s="18"/>
    </row>
    <row r="102" spans="1:12" ht="20.25" hidden="1" customHeight="1" x14ac:dyDescent="0.15">
      <c r="A102" s="41" t="s">
        <v>100</v>
      </c>
      <c r="B102" s="40"/>
      <c r="C102" s="40"/>
      <c r="D102" s="40"/>
      <c r="E102" s="40"/>
      <c r="F102" s="18">
        <f>H102-G102</f>
        <v>0</v>
      </c>
      <c r="G102" s="40"/>
      <c r="H102" s="40"/>
      <c r="I102" s="18"/>
      <c r="J102" s="40"/>
      <c r="K102" s="18">
        <f t="shared" si="13"/>
        <v>0</v>
      </c>
      <c r="L102" s="18"/>
    </row>
    <row r="103" spans="1:12" ht="14.25" hidden="1" x14ac:dyDescent="0.15">
      <c r="A103" s="40"/>
      <c r="B103" s="40"/>
      <c r="C103" s="40"/>
      <c r="D103" s="40"/>
      <c r="E103" s="40"/>
      <c r="F103" s="18">
        <f>H103-G103</f>
        <v>0</v>
      </c>
      <c r="G103" s="40"/>
      <c r="H103" s="40"/>
      <c r="I103" s="18"/>
      <c r="J103" s="40"/>
      <c r="K103" s="18">
        <f t="shared" si="13"/>
        <v>0</v>
      </c>
      <c r="L103" s="18"/>
    </row>
    <row r="104" spans="1:12" x14ac:dyDescent="0.1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1:12" x14ac:dyDescent="0.15"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1:12" x14ac:dyDescent="0.15"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1:12" x14ac:dyDescent="0.15"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</row>
    <row r="108" spans="1:12" x14ac:dyDescent="0.15"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1:12" x14ac:dyDescent="0.15"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1:12" x14ac:dyDescent="0.15"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1:12" x14ac:dyDescent="0.15"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1:12" x14ac:dyDescent="0.15"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</row>
    <row r="113" spans="2:12" x14ac:dyDescent="0.15"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</row>
    <row r="114" spans="2:12" x14ac:dyDescent="0.15"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</row>
    <row r="115" spans="2:12" x14ac:dyDescent="0.15"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</row>
    <row r="116" spans="2:12" x14ac:dyDescent="0.15"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</row>
    <row r="117" spans="2:12" x14ac:dyDescent="0.15"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</row>
    <row r="118" spans="2:12" x14ac:dyDescent="0.15"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2:12" x14ac:dyDescent="0.15"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2:12" x14ac:dyDescent="0.15"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2:12" x14ac:dyDescent="0.15"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2:12" x14ac:dyDescent="0.15"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2:12" x14ac:dyDescent="0.15"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</row>
    <row r="124" spans="2:12" x14ac:dyDescent="0.15"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</row>
    <row r="125" spans="2:12" x14ac:dyDescent="0.15"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</row>
    <row r="126" spans="2:12" x14ac:dyDescent="0.15"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</row>
    <row r="127" spans="2:12" x14ac:dyDescent="0.15"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</row>
    <row r="128" spans="2:12" x14ac:dyDescent="0.15"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</row>
    <row r="129" spans="2:12" x14ac:dyDescent="0.15"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</row>
  </sheetData>
  <mergeCells count="12">
    <mergeCell ref="A1:L1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0" type="noConversion"/>
  <printOptions horizontalCentered="1"/>
  <pageMargins left="7.8740157480315001E-2" right="0.118110236220472" top="0.74803149606299202" bottom="0.55118110236220497" header="0.31496062992126" footer="0.3149606299212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W28"/>
  <sheetViews>
    <sheetView showZeros="0" workbookViewId="0">
      <selection activeCell="F15" sqref="F15"/>
    </sheetView>
  </sheetViews>
  <sheetFormatPr defaultColWidth="9" defaultRowHeight="13.5" x14ac:dyDescent="0.15"/>
  <cols>
    <col min="1" max="1" width="20.75" style="1" customWidth="1"/>
    <col min="2" max="2" width="11.5" style="1" customWidth="1"/>
    <col min="3" max="3" width="10.625" style="1" customWidth="1"/>
    <col min="4" max="4" width="11.375" style="1" customWidth="1"/>
    <col min="5" max="5" width="11.5" style="1" hidden="1" customWidth="1"/>
    <col min="6" max="6" width="8.375" style="2" customWidth="1"/>
    <col min="7" max="7" width="9.875" style="1" customWidth="1"/>
    <col min="8" max="8" width="10.625" style="1" customWidth="1"/>
    <col min="9" max="9" width="10.5" style="1" customWidth="1"/>
    <col min="10" max="215" width="9" style="1"/>
    <col min="216" max="216" width="25.875" style="1" customWidth="1"/>
    <col min="217" max="217" width="10.75" style="1" customWidth="1"/>
    <col min="218" max="219" width="9" style="1" hidden="1" customWidth="1"/>
    <col min="220" max="220" width="9.375" style="1" customWidth="1"/>
    <col min="221" max="221" width="9.75" style="1" customWidth="1"/>
    <col min="222" max="222" width="10" style="1" customWidth="1"/>
    <col min="223" max="471" width="9" style="1"/>
    <col min="472" max="472" width="25.875" style="1" customWidth="1"/>
    <col min="473" max="473" width="10.75" style="1" customWidth="1"/>
    <col min="474" max="475" width="9" style="1" hidden="1" customWidth="1"/>
    <col min="476" max="476" width="9.375" style="1" customWidth="1"/>
    <col min="477" max="477" width="9.75" style="1" customWidth="1"/>
    <col min="478" max="478" width="10" style="1" customWidth="1"/>
    <col min="479" max="727" width="9" style="1"/>
    <col min="728" max="728" width="25.875" style="1" customWidth="1"/>
    <col min="729" max="729" width="10.75" style="1" customWidth="1"/>
    <col min="730" max="731" width="9" style="1" hidden="1" customWidth="1"/>
    <col min="732" max="732" width="9.375" style="1" customWidth="1"/>
    <col min="733" max="733" width="9.75" style="1" customWidth="1"/>
    <col min="734" max="734" width="10" style="1" customWidth="1"/>
    <col min="735" max="983" width="9" style="1"/>
    <col min="984" max="984" width="25.875" style="1" customWidth="1"/>
    <col min="985" max="985" width="10.75" style="1" customWidth="1"/>
    <col min="986" max="987" width="9" style="1" hidden="1" customWidth="1"/>
    <col min="988" max="988" width="9.375" style="1" customWidth="1"/>
    <col min="989" max="989" width="9.75" style="1" customWidth="1"/>
    <col min="990" max="990" width="10" style="1" customWidth="1"/>
    <col min="991" max="1239" width="9" style="1"/>
    <col min="1240" max="1240" width="25.875" style="1" customWidth="1"/>
    <col min="1241" max="1241" width="10.75" style="1" customWidth="1"/>
    <col min="1242" max="1243" width="9" style="1" hidden="1" customWidth="1"/>
    <col min="1244" max="1244" width="9.375" style="1" customWidth="1"/>
    <col min="1245" max="1245" width="9.75" style="1" customWidth="1"/>
    <col min="1246" max="1246" width="10" style="1" customWidth="1"/>
    <col min="1247" max="1495" width="9" style="1"/>
    <col min="1496" max="1496" width="25.875" style="1" customWidth="1"/>
    <col min="1497" max="1497" width="10.75" style="1" customWidth="1"/>
    <col min="1498" max="1499" width="9" style="1" hidden="1" customWidth="1"/>
    <col min="1500" max="1500" width="9.375" style="1" customWidth="1"/>
    <col min="1501" max="1501" width="9.75" style="1" customWidth="1"/>
    <col min="1502" max="1502" width="10" style="1" customWidth="1"/>
    <col min="1503" max="1751" width="9" style="1"/>
    <col min="1752" max="1752" width="25.875" style="1" customWidth="1"/>
    <col min="1753" max="1753" width="10.75" style="1" customWidth="1"/>
    <col min="1754" max="1755" width="9" style="1" hidden="1" customWidth="1"/>
    <col min="1756" max="1756" width="9.375" style="1" customWidth="1"/>
    <col min="1757" max="1757" width="9.75" style="1" customWidth="1"/>
    <col min="1758" max="1758" width="10" style="1" customWidth="1"/>
    <col min="1759" max="2007" width="9" style="1"/>
    <col min="2008" max="2008" width="25.875" style="1" customWidth="1"/>
    <col min="2009" max="2009" width="10.75" style="1" customWidth="1"/>
    <col min="2010" max="2011" width="9" style="1" hidden="1" customWidth="1"/>
    <col min="2012" max="2012" width="9.375" style="1" customWidth="1"/>
    <col min="2013" max="2013" width="9.75" style="1" customWidth="1"/>
    <col min="2014" max="2014" width="10" style="1" customWidth="1"/>
    <col min="2015" max="2263" width="9" style="1"/>
    <col min="2264" max="2264" width="25.875" style="1" customWidth="1"/>
    <col min="2265" max="2265" width="10.75" style="1" customWidth="1"/>
    <col min="2266" max="2267" width="9" style="1" hidden="1" customWidth="1"/>
    <col min="2268" max="2268" width="9.375" style="1" customWidth="1"/>
    <col min="2269" max="2269" width="9.75" style="1" customWidth="1"/>
    <col min="2270" max="2270" width="10" style="1" customWidth="1"/>
    <col min="2271" max="2519" width="9" style="1"/>
    <col min="2520" max="2520" width="25.875" style="1" customWidth="1"/>
    <col min="2521" max="2521" width="10.75" style="1" customWidth="1"/>
    <col min="2522" max="2523" width="9" style="1" hidden="1" customWidth="1"/>
    <col min="2524" max="2524" width="9.375" style="1" customWidth="1"/>
    <col min="2525" max="2525" width="9.75" style="1" customWidth="1"/>
    <col min="2526" max="2526" width="10" style="1" customWidth="1"/>
    <col min="2527" max="2775" width="9" style="1"/>
    <col min="2776" max="2776" width="25.875" style="1" customWidth="1"/>
    <col min="2777" max="2777" width="10.75" style="1" customWidth="1"/>
    <col min="2778" max="2779" width="9" style="1" hidden="1" customWidth="1"/>
    <col min="2780" max="2780" width="9.375" style="1" customWidth="1"/>
    <col min="2781" max="2781" width="9.75" style="1" customWidth="1"/>
    <col min="2782" max="2782" width="10" style="1" customWidth="1"/>
    <col min="2783" max="3031" width="9" style="1"/>
    <col min="3032" max="3032" width="25.875" style="1" customWidth="1"/>
    <col min="3033" max="3033" width="10.75" style="1" customWidth="1"/>
    <col min="3034" max="3035" width="9" style="1" hidden="1" customWidth="1"/>
    <col min="3036" max="3036" width="9.375" style="1" customWidth="1"/>
    <col min="3037" max="3037" width="9.75" style="1" customWidth="1"/>
    <col min="3038" max="3038" width="10" style="1" customWidth="1"/>
    <col min="3039" max="3287" width="9" style="1"/>
    <col min="3288" max="3288" width="25.875" style="1" customWidth="1"/>
    <col min="3289" max="3289" width="10.75" style="1" customWidth="1"/>
    <col min="3290" max="3291" width="9" style="1" hidden="1" customWidth="1"/>
    <col min="3292" max="3292" width="9.375" style="1" customWidth="1"/>
    <col min="3293" max="3293" width="9.75" style="1" customWidth="1"/>
    <col min="3294" max="3294" width="10" style="1" customWidth="1"/>
    <col min="3295" max="3543" width="9" style="1"/>
    <col min="3544" max="3544" width="25.875" style="1" customWidth="1"/>
    <col min="3545" max="3545" width="10.75" style="1" customWidth="1"/>
    <col min="3546" max="3547" width="9" style="1" hidden="1" customWidth="1"/>
    <col min="3548" max="3548" width="9.375" style="1" customWidth="1"/>
    <col min="3549" max="3549" width="9.75" style="1" customWidth="1"/>
    <col min="3550" max="3550" width="10" style="1" customWidth="1"/>
    <col min="3551" max="3799" width="9" style="1"/>
    <col min="3800" max="3800" width="25.875" style="1" customWidth="1"/>
    <col min="3801" max="3801" width="10.75" style="1" customWidth="1"/>
    <col min="3802" max="3803" width="9" style="1" hidden="1" customWidth="1"/>
    <col min="3804" max="3804" width="9.375" style="1" customWidth="1"/>
    <col min="3805" max="3805" width="9.75" style="1" customWidth="1"/>
    <col min="3806" max="3806" width="10" style="1" customWidth="1"/>
    <col min="3807" max="4055" width="9" style="1"/>
    <col min="4056" max="4056" width="25.875" style="1" customWidth="1"/>
    <col min="4057" max="4057" width="10.75" style="1" customWidth="1"/>
    <col min="4058" max="4059" width="9" style="1" hidden="1" customWidth="1"/>
    <col min="4060" max="4060" width="9.375" style="1" customWidth="1"/>
    <col min="4061" max="4061" width="9.75" style="1" customWidth="1"/>
    <col min="4062" max="4062" width="10" style="1" customWidth="1"/>
    <col min="4063" max="4311" width="9" style="1"/>
    <col min="4312" max="4312" width="25.875" style="1" customWidth="1"/>
    <col min="4313" max="4313" width="10.75" style="1" customWidth="1"/>
    <col min="4314" max="4315" width="9" style="1" hidden="1" customWidth="1"/>
    <col min="4316" max="4316" width="9.375" style="1" customWidth="1"/>
    <col min="4317" max="4317" width="9.75" style="1" customWidth="1"/>
    <col min="4318" max="4318" width="10" style="1" customWidth="1"/>
    <col min="4319" max="4567" width="9" style="1"/>
    <col min="4568" max="4568" width="25.875" style="1" customWidth="1"/>
    <col min="4569" max="4569" width="10.75" style="1" customWidth="1"/>
    <col min="4570" max="4571" width="9" style="1" hidden="1" customWidth="1"/>
    <col min="4572" max="4572" width="9.375" style="1" customWidth="1"/>
    <col min="4573" max="4573" width="9.75" style="1" customWidth="1"/>
    <col min="4574" max="4574" width="10" style="1" customWidth="1"/>
    <col min="4575" max="4823" width="9" style="1"/>
    <col min="4824" max="4824" width="25.875" style="1" customWidth="1"/>
    <col min="4825" max="4825" width="10.75" style="1" customWidth="1"/>
    <col min="4826" max="4827" width="9" style="1" hidden="1" customWidth="1"/>
    <col min="4828" max="4828" width="9.375" style="1" customWidth="1"/>
    <col min="4829" max="4829" width="9.75" style="1" customWidth="1"/>
    <col min="4830" max="4830" width="10" style="1" customWidth="1"/>
    <col min="4831" max="5079" width="9" style="1"/>
    <col min="5080" max="5080" width="25.875" style="1" customWidth="1"/>
    <col min="5081" max="5081" width="10.75" style="1" customWidth="1"/>
    <col min="5082" max="5083" width="9" style="1" hidden="1" customWidth="1"/>
    <col min="5084" max="5084" width="9.375" style="1" customWidth="1"/>
    <col min="5085" max="5085" width="9.75" style="1" customWidth="1"/>
    <col min="5086" max="5086" width="10" style="1" customWidth="1"/>
    <col min="5087" max="5335" width="9" style="1"/>
    <col min="5336" max="5336" width="25.875" style="1" customWidth="1"/>
    <col min="5337" max="5337" width="10.75" style="1" customWidth="1"/>
    <col min="5338" max="5339" width="9" style="1" hidden="1" customWidth="1"/>
    <col min="5340" max="5340" width="9.375" style="1" customWidth="1"/>
    <col min="5341" max="5341" width="9.75" style="1" customWidth="1"/>
    <col min="5342" max="5342" width="10" style="1" customWidth="1"/>
    <col min="5343" max="5591" width="9" style="1"/>
    <col min="5592" max="5592" width="25.875" style="1" customWidth="1"/>
    <col min="5593" max="5593" width="10.75" style="1" customWidth="1"/>
    <col min="5594" max="5595" width="9" style="1" hidden="1" customWidth="1"/>
    <col min="5596" max="5596" width="9.375" style="1" customWidth="1"/>
    <col min="5597" max="5597" width="9.75" style="1" customWidth="1"/>
    <col min="5598" max="5598" width="10" style="1" customWidth="1"/>
    <col min="5599" max="5847" width="9" style="1"/>
    <col min="5848" max="5848" width="25.875" style="1" customWidth="1"/>
    <col min="5849" max="5849" width="10.75" style="1" customWidth="1"/>
    <col min="5850" max="5851" width="9" style="1" hidden="1" customWidth="1"/>
    <col min="5852" max="5852" width="9.375" style="1" customWidth="1"/>
    <col min="5853" max="5853" width="9.75" style="1" customWidth="1"/>
    <col min="5854" max="5854" width="10" style="1" customWidth="1"/>
    <col min="5855" max="6103" width="9" style="1"/>
    <col min="6104" max="6104" width="25.875" style="1" customWidth="1"/>
    <col min="6105" max="6105" width="10.75" style="1" customWidth="1"/>
    <col min="6106" max="6107" width="9" style="1" hidden="1" customWidth="1"/>
    <col min="6108" max="6108" width="9.375" style="1" customWidth="1"/>
    <col min="6109" max="6109" width="9.75" style="1" customWidth="1"/>
    <col min="6110" max="6110" width="10" style="1" customWidth="1"/>
    <col min="6111" max="6359" width="9" style="1"/>
    <col min="6360" max="6360" width="25.875" style="1" customWidth="1"/>
    <col min="6361" max="6361" width="10.75" style="1" customWidth="1"/>
    <col min="6362" max="6363" width="9" style="1" hidden="1" customWidth="1"/>
    <col min="6364" max="6364" width="9.375" style="1" customWidth="1"/>
    <col min="6365" max="6365" width="9.75" style="1" customWidth="1"/>
    <col min="6366" max="6366" width="10" style="1" customWidth="1"/>
    <col min="6367" max="6615" width="9" style="1"/>
    <col min="6616" max="6616" width="25.875" style="1" customWidth="1"/>
    <col min="6617" max="6617" width="10.75" style="1" customWidth="1"/>
    <col min="6618" max="6619" width="9" style="1" hidden="1" customWidth="1"/>
    <col min="6620" max="6620" width="9.375" style="1" customWidth="1"/>
    <col min="6621" max="6621" width="9.75" style="1" customWidth="1"/>
    <col min="6622" max="6622" width="10" style="1" customWidth="1"/>
    <col min="6623" max="6871" width="9" style="1"/>
    <col min="6872" max="6872" width="25.875" style="1" customWidth="1"/>
    <col min="6873" max="6873" width="10.75" style="1" customWidth="1"/>
    <col min="6874" max="6875" width="9" style="1" hidden="1" customWidth="1"/>
    <col min="6876" max="6876" width="9.375" style="1" customWidth="1"/>
    <col min="6877" max="6877" width="9.75" style="1" customWidth="1"/>
    <col min="6878" max="6878" width="10" style="1" customWidth="1"/>
    <col min="6879" max="7127" width="9" style="1"/>
    <col min="7128" max="7128" width="25.875" style="1" customWidth="1"/>
    <col min="7129" max="7129" width="10.75" style="1" customWidth="1"/>
    <col min="7130" max="7131" width="9" style="1" hidden="1" customWidth="1"/>
    <col min="7132" max="7132" width="9.375" style="1" customWidth="1"/>
    <col min="7133" max="7133" width="9.75" style="1" customWidth="1"/>
    <col min="7134" max="7134" width="10" style="1" customWidth="1"/>
    <col min="7135" max="7383" width="9" style="1"/>
    <col min="7384" max="7384" width="25.875" style="1" customWidth="1"/>
    <col min="7385" max="7385" width="10.75" style="1" customWidth="1"/>
    <col min="7386" max="7387" width="9" style="1" hidden="1" customWidth="1"/>
    <col min="7388" max="7388" width="9.375" style="1" customWidth="1"/>
    <col min="7389" max="7389" width="9.75" style="1" customWidth="1"/>
    <col min="7390" max="7390" width="10" style="1" customWidth="1"/>
    <col min="7391" max="7639" width="9" style="1"/>
    <col min="7640" max="7640" width="25.875" style="1" customWidth="1"/>
    <col min="7641" max="7641" width="10.75" style="1" customWidth="1"/>
    <col min="7642" max="7643" width="9" style="1" hidden="1" customWidth="1"/>
    <col min="7644" max="7644" width="9.375" style="1" customWidth="1"/>
    <col min="7645" max="7645" width="9.75" style="1" customWidth="1"/>
    <col min="7646" max="7646" width="10" style="1" customWidth="1"/>
    <col min="7647" max="7895" width="9" style="1"/>
    <col min="7896" max="7896" width="25.875" style="1" customWidth="1"/>
    <col min="7897" max="7897" width="10.75" style="1" customWidth="1"/>
    <col min="7898" max="7899" width="9" style="1" hidden="1" customWidth="1"/>
    <col min="7900" max="7900" width="9.375" style="1" customWidth="1"/>
    <col min="7901" max="7901" width="9.75" style="1" customWidth="1"/>
    <col min="7902" max="7902" width="10" style="1" customWidth="1"/>
    <col min="7903" max="8151" width="9" style="1"/>
    <col min="8152" max="8152" width="25.875" style="1" customWidth="1"/>
    <col min="8153" max="8153" width="10.75" style="1" customWidth="1"/>
    <col min="8154" max="8155" width="9" style="1" hidden="1" customWidth="1"/>
    <col min="8156" max="8156" width="9.375" style="1" customWidth="1"/>
    <col min="8157" max="8157" width="9.75" style="1" customWidth="1"/>
    <col min="8158" max="8158" width="10" style="1" customWidth="1"/>
    <col min="8159" max="8407" width="9" style="1"/>
    <col min="8408" max="8408" width="25.875" style="1" customWidth="1"/>
    <col min="8409" max="8409" width="10.75" style="1" customWidth="1"/>
    <col min="8410" max="8411" width="9" style="1" hidden="1" customWidth="1"/>
    <col min="8412" max="8412" width="9.375" style="1" customWidth="1"/>
    <col min="8413" max="8413" width="9.75" style="1" customWidth="1"/>
    <col min="8414" max="8414" width="10" style="1" customWidth="1"/>
    <col min="8415" max="8663" width="9" style="1"/>
    <col min="8664" max="8664" width="25.875" style="1" customWidth="1"/>
    <col min="8665" max="8665" width="10.75" style="1" customWidth="1"/>
    <col min="8666" max="8667" width="9" style="1" hidden="1" customWidth="1"/>
    <col min="8668" max="8668" width="9.375" style="1" customWidth="1"/>
    <col min="8669" max="8669" width="9.75" style="1" customWidth="1"/>
    <col min="8670" max="8670" width="10" style="1" customWidth="1"/>
    <col min="8671" max="8919" width="9" style="1"/>
    <col min="8920" max="8920" width="25.875" style="1" customWidth="1"/>
    <col min="8921" max="8921" width="10.75" style="1" customWidth="1"/>
    <col min="8922" max="8923" width="9" style="1" hidden="1" customWidth="1"/>
    <col min="8924" max="8924" width="9.375" style="1" customWidth="1"/>
    <col min="8925" max="8925" width="9.75" style="1" customWidth="1"/>
    <col min="8926" max="8926" width="10" style="1" customWidth="1"/>
    <col min="8927" max="9175" width="9" style="1"/>
    <col min="9176" max="9176" width="25.875" style="1" customWidth="1"/>
    <col min="9177" max="9177" width="10.75" style="1" customWidth="1"/>
    <col min="9178" max="9179" width="9" style="1" hidden="1" customWidth="1"/>
    <col min="9180" max="9180" width="9.375" style="1" customWidth="1"/>
    <col min="9181" max="9181" width="9.75" style="1" customWidth="1"/>
    <col min="9182" max="9182" width="10" style="1" customWidth="1"/>
    <col min="9183" max="9431" width="9" style="1"/>
    <col min="9432" max="9432" width="25.875" style="1" customWidth="1"/>
    <col min="9433" max="9433" width="10.75" style="1" customWidth="1"/>
    <col min="9434" max="9435" width="9" style="1" hidden="1" customWidth="1"/>
    <col min="9436" max="9436" width="9.375" style="1" customWidth="1"/>
    <col min="9437" max="9437" width="9.75" style="1" customWidth="1"/>
    <col min="9438" max="9438" width="10" style="1" customWidth="1"/>
    <col min="9439" max="9687" width="9" style="1"/>
    <col min="9688" max="9688" width="25.875" style="1" customWidth="1"/>
    <col min="9689" max="9689" width="10.75" style="1" customWidth="1"/>
    <col min="9690" max="9691" width="9" style="1" hidden="1" customWidth="1"/>
    <col min="9692" max="9692" width="9.375" style="1" customWidth="1"/>
    <col min="9693" max="9693" width="9.75" style="1" customWidth="1"/>
    <col min="9694" max="9694" width="10" style="1" customWidth="1"/>
    <col min="9695" max="9943" width="9" style="1"/>
    <col min="9944" max="9944" width="25.875" style="1" customWidth="1"/>
    <col min="9945" max="9945" width="10.75" style="1" customWidth="1"/>
    <col min="9946" max="9947" width="9" style="1" hidden="1" customWidth="1"/>
    <col min="9948" max="9948" width="9.375" style="1" customWidth="1"/>
    <col min="9949" max="9949" width="9.75" style="1" customWidth="1"/>
    <col min="9950" max="9950" width="10" style="1" customWidth="1"/>
    <col min="9951" max="10199" width="9" style="1"/>
    <col min="10200" max="10200" width="25.875" style="1" customWidth="1"/>
    <col min="10201" max="10201" width="10.75" style="1" customWidth="1"/>
    <col min="10202" max="10203" width="9" style="1" hidden="1" customWidth="1"/>
    <col min="10204" max="10204" width="9.375" style="1" customWidth="1"/>
    <col min="10205" max="10205" width="9.75" style="1" customWidth="1"/>
    <col min="10206" max="10206" width="10" style="1" customWidth="1"/>
    <col min="10207" max="10455" width="9" style="1"/>
    <col min="10456" max="10456" width="25.875" style="1" customWidth="1"/>
    <col min="10457" max="10457" width="10.75" style="1" customWidth="1"/>
    <col min="10458" max="10459" width="9" style="1" hidden="1" customWidth="1"/>
    <col min="10460" max="10460" width="9.375" style="1" customWidth="1"/>
    <col min="10461" max="10461" width="9.75" style="1" customWidth="1"/>
    <col min="10462" max="10462" width="10" style="1" customWidth="1"/>
    <col min="10463" max="10711" width="9" style="1"/>
    <col min="10712" max="10712" width="25.875" style="1" customWidth="1"/>
    <col min="10713" max="10713" width="10.75" style="1" customWidth="1"/>
    <col min="10714" max="10715" width="9" style="1" hidden="1" customWidth="1"/>
    <col min="10716" max="10716" width="9.375" style="1" customWidth="1"/>
    <col min="10717" max="10717" width="9.75" style="1" customWidth="1"/>
    <col min="10718" max="10718" width="10" style="1" customWidth="1"/>
    <col min="10719" max="10967" width="9" style="1"/>
    <col min="10968" max="10968" width="25.875" style="1" customWidth="1"/>
    <col min="10969" max="10969" width="10.75" style="1" customWidth="1"/>
    <col min="10970" max="10971" width="9" style="1" hidden="1" customWidth="1"/>
    <col min="10972" max="10972" width="9.375" style="1" customWidth="1"/>
    <col min="10973" max="10973" width="9.75" style="1" customWidth="1"/>
    <col min="10974" max="10974" width="10" style="1" customWidth="1"/>
    <col min="10975" max="11223" width="9" style="1"/>
    <col min="11224" max="11224" width="25.875" style="1" customWidth="1"/>
    <col min="11225" max="11225" width="10.75" style="1" customWidth="1"/>
    <col min="11226" max="11227" width="9" style="1" hidden="1" customWidth="1"/>
    <col min="11228" max="11228" width="9.375" style="1" customWidth="1"/>
    <col min="11229" max="11229" width="9.75" style="1" customWidth="1"/>
    <col min="11230" max="11230" width="10" style="1" customWidth="1"/>
    <col min="11231" max="11479" width="9" style="1"/>
    <col min="11480" max="11480" width="25.875" style="1" customWidth="1"/>
    <col min="11481" max="11481" width="10.75" style="1" customWidth="1"/>
    <col min="11482" max="11483" width="9" style="1" hidden="1" customWidth="1"/>
    <col min="11484" max="11484" width="9.375" style="1" customWidth="1"/>
    <col min="11485" max="11485" width="9.75" style="1" customWidth="1"/>
    <col min="11486" max="11486" width="10" style="1" customWidth="1"/>
    <col min="11487" max="11735" width="9" style="1"/>
    <col min="11736" max="11736" width="25.875" style="1" customWidth="1"/>
    <col min="11737" max="11737" width="10.75" style="1" customWidth="1"/>
    <col min="11738" max="11739" width="9" style="1" hidden="1" customWidth="1"/>
    <col min="11740" max="11740" width="9.375" style="1" customWidth="1"/>
    <col min="11741" max="11741" width="9.75" style="1" customWidth="1"/>
    <col min="11742" max="11742" width="10" style="1" customWidth="1"/>
    <col min="11743" max="11991" width="9" style="1"/>
    <col min="11992" max="11992" width="25.875" style="1" customWidth="1"/>
    <col min="11993" max="11993" width="10.75" style="1" customWidth="1"/>
    <col min="11994" max="11995" width="9" style="1" hidden="1" customWidth="1"/>
    <col min="11996" max="11996" width="9.375" style="1" customWidth="1"/>
    <col min="11997" max="11997" width="9.75" style="1" customWidth="1"/>
    <col min="11998" max="11998" width="10" style="1" customWidth="1"/>
    <col min="11999" max="12247" width="9" style="1"/>
    <col min="12248" max="12248" width="25.875" style="1" customWidth="1"/>
    <col min="12249" max="12249" width="10.75" style="1" customWidth="1"/>
    <col min="12250" max="12251" width="9" style="1" hidden="1" customWidth="1"/>
    <col min="12252" max="12252" width="9.375" style="1" customWidth="1"/>
    <col min="12253" max="12253" width="9.75" style="1" customWidth="1"/>
    <col min="12254" max="12254" width="10" style="1" customWidth="1"/>
    <col min="12255" max="12503" width="9" style="1"/>
    <col min="12504" max="12504" width="25.875" style="1" customWidth="1"/>
    <col min="12505" max="12505" width="10.75" style="1" customWidth="1"/>
    <col min="12506" max="12507" width="9" style="1" hidden="1" customWidth="1"/>
    <col min="12508" max="12508" width="9.375" style="1" customWidth="1"/>
    <col min="12509" max="12509" width="9.75" style="1" customWidth="1"/>
    <col min="12510" max="12510" width="10" style="1" customWidth="1"/>
    <col min="12511" max="12759" width="9" style="1"/>
    <col min="12760" max="12760" width="25.875" style="1" customWidth="1"/>
    <col min="12761" max="12761" width="10.75" style="1" customWidth="1"/>
    <col min="12762" max="12763" width="9" style="1" hidden="1" customWidth="1"/>
    <col min="12764" max="12764" width="9.375" style="1" customWidth="1"/>
    <col min="12765" max="12765" width="9.75" style="1" customWidth="1"/>
    <col min="12766" max="12766" width="10" style="1" customWidth="1"/>
    <col min="12767" max="13015" width="9" style="1"/>
    <col min="13016" max="13016" width="25.875" style="1" customWidth="1"/>
    <col min="13017" max="13017" width="10.75" style="1" customWidth="1"/>
    <col min="13018" max="13019" width="9" style="1" hidden="1" customWidth="1"/>
    <col min="13020" max="13020" width="9.375" style="1" customWidth="1"/>
    <col min="13021" max="13021" width="9.75" style="1" customWidth="1"/>
    <col min="13022" max="13022" width="10" style="1" customWidth="1"/>
    <col min="13023" max="13271" width="9" style="1"/>
    <col min="13272" max="13272" width="25.875" style="1" customWidth="1"/>
    <col min="13273" max="13273" width="10.75" style="1" customWidth="1"/>
    <col min="13274" max="13275" width="9" style="1" hidden="1" customWidth="1"/>
    <col min="13276" max="13276" width="9.375" style="1" customWidth="1"/>
    <col min="13277" max="13277" width="9.75" style="1" customWidth="1"/>
    <col min="13278" max="13278" width="10" style="1" customWidth="1"/>
    <col min="13279" max="13527" width="9" style="1"/>
    <col min="13528" max="13528" width="25.875" style="1" customWidth="1"/>
    <col min="13529" max="13529" width="10.75" style="1" customWidth="1"/>
    <col min="13530" max="13531" width="9" style="1" hidden="1" customWidth="1"/>
    <col min="13532" max="13532" width="9.375" style="1" customWidth="1"/>
    <col min="13533" max="13533" width="9.75" style="1" customWidth="1"/>
    <col min="13534" max="13534" width="10" style="1" customWidth="1"/>
    <col min="13535" max="13783" width="9" style="1"/>
    <col min="13784" max="13784" width="25.875" style="1" customWidth="1"/>
    <col min="13785" max="13785" width="10.75" style="1" customWidth="1"/>
    <col min="13786" max="13787" width="9" style="1" hidden="1" customWidth="1"/>
    <col min="13788" max="13788" width="9.375" style="1" customWidth="1"/>
    <col min="13789" max="13789" width="9.75" style="1" customWidth="1"/>
    <col min="13790" max="13790" width="10" style="1" customWidth="1"/>
    <col min="13791" max="14039" width="9" style="1"/>
    <col min="14040" max="14040" width="25.875" style="1" customWidth="1"/>
    <col min="14041" max="14041" width="10.75" style="1" customWidth="1"/>
    <col min="14042" max="14043" width="9" style="1" hidden="1" customWidth="1"/>
    <col min="14044" max="14044" width="9.375" style="1" customWidth="1"/>
    <col min="14045" max="14045" width="9.75" style="1" customWidth="1"/>
    <col min="14046" max="14046" width="10" style="1" customWidth="1"/>
    <col min="14047" max="14295" width="9" style="1"/>
    <col min="14296" max="14296" width="25.875" style="1" customWidth="1"/>
    <col min="14297" max="14297" width="10.75" style="1" customWidth="1"/>
    <col min="14298" max="14299" width="9" style="1" hidden="1" customWidth="1"/>
    <col min="14300" max="14300" width="9.375" style="1" customWidth="1"/>
    <col min="14301" max="14301" width="9.75" style="1" customWidth="1"/>
    <col min="14302" max="14302" width="10" style="1" customWidth="1"/>
    <col min="14303" max="14551" width="9" style="1"/>
    <col min="14552" max="14552" width="25.875" style="1" customWidth="1"/>
    <col min="14553" max="14553" width="10.75" style="1" customWidth="1"/>
    <col min="14554" max="14555" width="9" style="1" hidden="1" customWidth="1"/>
    <col min="14556" max="14556" width="9.375" style="1" customWidth="1"/>
    <col min="14557" max="14557" width="9.75" style="1" customWidth="1"/>
    <col min="14558" max="14558" width="10" style="1" customWidth="1"/>
    <col min="14559" max="14807" width="9" style="1"/>
    <col min="14808" max="14808" width="25.875" style="1" customWidth="1"/>
    <col min="14809" max="14809" width="10.75" style="1" customWidth="1"/>
    <col min="14810" max="14811" width="9" style="1" hidden="1" customWidth="1"/>
    <col min="14812" max="14812" width="9.375" style="1" customWidth="1"/>
    <col min="14813" max="14813" width="9.75" style="1" customWidth="1"/>
    <col min="14814" max="14814" width="10" style="1" customWidth="1"/>
    <col min="14815" max="15063" width="9" style="1"/>
    <col min="15064" max="15064" width="25.875" style="1" customWidth="1"/>
    <col min="15065" max="15065" width="10.75" style="1" customWidth="1"/>
    <col min="15066" max="15067" width="9" style="1" hidden="1" customWidth="1"/>
    <col min="15068" max="15068" width="9.375" style="1" customWidth="1"/>
    <col min="15069" max="15069" width="9.75" style="1" customWidth="1"/>
    <col min="15070" max="15070" width="10" style="1" customWidth="1"/>
    <col min="15071" max="15319" width="9" style="1"/>
    <col min="15320" max="15320" width="25.875" style="1" customWidth="1"/>
    <col min="15321" max="15321" width="10.75" style="1" customWidth="1"/>
    <col min="15322" max="15323" width="9" style="1" hidden="1" customWidth="1"/>
    <col min="15324" max="15324" width="9.375" style="1" customWidth="1"/>
    <col min="15325" max="15325" width="9.75" style="1" customWidth="1"/>
    <col min="15326" max="15326" width="10" style="1" customWidth="1"/>
    <col min="15327" max="15575" width="9" style="1"/>
    <col min="15576" max="15576" width="25.875" style="1" customWidth="1"/>
    <col min="15577" max="15577" width="10.75" style="1" customWidth="1"/>
    <col min="15578" max="15579" width="9" style="1" hidden="1" customWidth="1"/>
    <col min="15580" max="15580" width="9.375" style="1" customWidth="1"/>
    <col min="15581" max="15581" width="9.75" style="1" customWidth="1"/>
    <col min="15582" max="15582" width="10" style="1" customWidth="1"/>
    <col min="15583" max="15831" width="9" style="1"/>
    <col min="15832" max="15832" width="25.875" style="1" customWidth="1"/>
    <col min="15833" max="15833" width="10.75" style="1" customWidth="1"/>
    <col min="15834" max="15835" width="9" style="1" hidden="1" customWidth="1"/>
    <col min="15836" max="15836" width="9.375" style="1" customWidth="1"/>
    <col min="15837" max="15837" width="9.75" style="1" customWidth="1"/>
    <col min="15838" max="15838" width="10" style="1" customWidth="1"/>
    <col min="15839" max="16087" width="9" style="1"/>
    <col min="16088" max="16088" width="25.875" style="1" customWidth="1"/>
    <col min="16089" max="16089" width="10.75" style="1" customWidth="1"/>
    <col min="16090" max="16091" width="9" style="1" hidden="1" customWidth="1"/>
    <col min="16092" max="16092" width="9.375" style="1" customWidth="1"/>
    <col min="16093" max="16093" width="9.75" style="1" customWidth="1"/>
    <col min="16094" max="16094" width="10" style="1" customWidth="1"/>
    <col min="16095" max="16384" width="9" style="1"/>
  </cols>
  <sheetData>
    <row r="1" spans="1:9" ht="30.75" customHeight="1" x14ac:dyDescent="0.15">
      <c r="A1" s="46" t="s">
        <v>101</v>
      </c>
      <c r="B1" s="46"/>
      <c r="C1" s="46"/>
      <c r="D1" s="46"/>
      <c r="E1" s="46"/>
      <c r="F1" s="46"/>
      <c r="G1" s="46"/>
      <c r="H1" s="46"/>
      <c r="I1" s="46"/>
    </row>
    <row r="2" spans="1:9" ht="26.25" customHeight="1" x14ac:dyDescent="0.15">
      <c r="A2" s="3" t="s">
        <v>102</v>
      </c>
      <c r="B2" s="4"/>
      <c r="C2" s="4"/>
      <c r="D2" s="4"/>
      <c r="E2" s="4"/>
      <c r="F2" s="5"/>
      <c r="G2" s="4"/>
      <c r="H2" s="6"/>
      <c r="I2" s="17" t="s">
        <v>103</v>
      </c>
    </row>
    <row r="3" spans="1:9" ht="20.25" customHeight="1" x14ac:dyDescent="0.15">
      <c r="A3" s="48" t="s">
        <v>2</v>
      </c>
      <c r="B3" s="48" t="s">
        <v>104</v>
      </c>
      <c r="C3" s="49" t="s">
        <v>6</v>
      </c>
      <c r="D3" s="52" t="s">
        <v>105</v>
      </c>
      <c r="E3" s="52" t="s">
        <v>106</v>
      </c>
      <c r="F3" s="55" t="s">
        <v>9</v>
      </c>
      <c r="G3" s="52" t="s">
        <v>107</v>
      </c>
      <c r="H3" s="54" t="s">
        <v>11</v>
      </c>
      <c r="I3" s="47"/>
    </row>
    <row r="4" spans="1:9" ht="15.75" customHeight="1" x14ac:dyDescent="0.15">
      <c r="A4" s="48"/>
      <c r="B4" s="48"/>
      <c r="C4" s="50"/>
      <c r="D4" s="53"/>
      <c r="E4" s="53"/>
      <c r="F4" s="55"/>
      <c r="G4" s="53"/>
      <c r="H4" s="8" t="s">
        <v>12</v>
      </c>
      <c r="I4" s="7" t="s">
        <v>13</v>
      </c>
    </row>
    <row r="5" spans="1:9" ht="24" customHeight="1" x14ac:dyDescent="0.15">
      <c r="A5" s="9" t="s">
        <v>108</v>
      </c>
      <c r="B5" s="10">
        <f>B6+B7</f>
        <v>115946</v>
      </c>
      <c r="C5" s="10">
        <f>C6+C7</f>
        <v>12348</v>
      </c>
      <c r="D5" s="10">
        <f>D6+D7</f>
        <v>31266</v>
      </c>
      <c r="E5" s="10">
        <f>E6+E7</f>
        <v>18918</v>
      </c>
      <c r="F5" s="11">
        <f>D5/B5*100</f>
        <v>26.9660014144516</v>
      </c>
      <c r="G5" s="12">
        <f>G6+G7</f>
        <v>29417</v>
      </c>
      <c r="H5" s="12">
        <f>H6+H7</f>
        <v>1849</v>
      </c>
      <c r="I5" s="18">
        <f>H5/G5*100</f>
        <v>6.28548118434919</v>
      </c>
    </row>
    <row r="6" spans="1:9" ht="24" customHeight="1" x14ac:dyDescent="0.15">
      <c r="A6" s="13" t="s">
        <v>109</v>
      </c>
      <c r="B6" s="10">
        <f>SUM(B8:B11,B12:B21)</f>
        <v>99937</v>
      </c>
      <c r="C6" s="10">
        <f>SUM(C8:C11,C12:C21)</f>
        <v>8233</v>
      </c>
      <c r="D6" s="10">
        <f>SUM(D8:D11,D12:D21)</f>
        <v>24975</v>
      </c>
      <c r="E6" s="10">
        <f>SUM(E8:E11,E12:E21)</f>
        <v>16742</v>
      </c>
      <c r="F6" s="11">
        <f t="shared" ref="F6:F28" si="0">D6/B6*100</f>
        <v>24.990744168826399</v>
      </c>
      <c r="G6" s="12">
        <f>G8+G9+G10+G11+G12+G13+G14+G15+G16+G17+G19+G20+G18+G21+1</f>
        <v>26104</v>
      </c>
      <c r="H6" s="12">
        <f>D6-G6</f>
        <v>-1129</v>
      </c>
      <c r="I6" s="18">
        <f t="shared" ref="I6:I28" si="1">H6/G6*100</f>
        <v>-4.3250076616610498</v>
      </c>
    </row>
    <row r="7" spans="1:9" ht="24" customHeight="1" x14ac:dyDescent="0.15">
      <c r="A7" s="13" t="s">
        <v>110</v>
      </c>
      <c r="B7" s="10">
        <f>SUM(B22,B23,B24,B26,B27)</f>
        <v>16009</v>
      </c>
      <c r="C7" s="10">
        <f>SUM(C22,C23,C24,C26,C27)</f>
        <v>4115</v>
      </c>
      <c r="D7" s="10">
        <f>SUM(D22,D23,D24,D26,D27)</f>
        <v>6291</v>
      </c>
      <c r="E7" s="10">
        <f>SUM(E22,E23,E24,E26,E27)</f>
        <v>2176</v>
      </c>
      <c r="F7" s="11">
        <f t="shared" si="0"/>
        <v>39.296645636829297</v>
      </c>
      <c r="G7" s="10">
        <f>SUM(G22:G27)</f>
        <v>3313</v>
      </c>
      <c r="H7" s="12">
        <f t="shared" ref="H7:H28" si="2">D7-G7</f>
        <v>2978</v>
      </c>
      <c r="I7" s="18">
        <f t="shared" si="1"/>
        <v>89.888318744340495</v>
      </c>
    </row>
    <row r="8" spans="1:9" ht="24" customHeight="1" x14ac:dyDescent="0.15">
      <c r="A8" s="13" t="s">
        <v>111</v>
      </c>
      <c r="B8" s="10">
        <v>41024</v>
      </c>
      <c r="C8" s="10">
        <f>-(E8-D8)</f>
        <v>3106</v>
      </c>
      <c r="D8" s="10">
        <v>11431</v>
      </c>
      <c r="E8" s="10">
        <v>8325</v>
      </c>
      <c r="F8" s="11">
        <f t="shared" si="0"/>
        <v>27.8641770670827</v>
      </c>
      <c r="G8" s="14">
        <v>10914</v>
      </c>
      <c r="H8" s="12">
        <f t="shared" si="2"/>
        <v>517</v>
      </c>
      <c r="I8" s="18">
        <f t="shared" si="1"/>
        <v>4.7370350009162498</v>
      </c>
    </row>
    <row r="9" spans="1:9" ht="24" customHeight="1" x14ac:dyDescent="0.15">
      <c r="A9" s="13" t="s">
        <v>112</v>
      </c>
      <c r="B9" s="10">
        <v>12557</v>
      </c>
      <c r="C9" s="10">
        <f t="shared" ref="C9:C26" si="3">-(E9-D9)</f>
        <v>503</v>
      </c>
      <c r="D9" s="10">
        <v>2561</v>
      </c>
      <c r="E9" s="10">
        <v>2058</v>
      </c>
      <c r="F9" s="11">
        <f t="shared" si="0"/>
        <v>20.394998805447202</v>
      </c>
      <c r="G9" s="14">
        <v>3396</v>
      </c>
      <c r="H9" s="12">
        <f t="shared" si="2"/>
        <v>-835</v>
      </c>
      <c r="I9" s="18">
        <f t="shared" si="1"/>
        <v>-24.587750294464101</v>
      </c>
    </row>
    <row r="10" spans="1:9" ht="24" customHeight="1" x14ac:dyDescent="0.15">
      <c r="A10" s="13" t="s">
        <v>113</v>
      </c>
      <c r="B10" s="10">
        <v>4788</v>
      </c>
      <c r="C10" s="10">
        <f t="shared" si="3"/>
        <v>396</v>
      </c>
      <c r="D10" s="10">
        <v>1816</v>
      </c>
      <c r="E10" s="10">
        <v>1420</v>
      </c>
      <c r="F10" s="11">
        <f t="shared" si="0"/>
        <v>37.928153717627403</v>
      </c>
      <c r="G10" s="14">
        <v>1493</v>
      </c>
      <c r="H10" s="12">
        <f t="shared" si="2"/>
        <v>323</v>
      </c>
      <c r="I10" s="18">
        <f t="shared" si="1"/>
        <v>21.634293369055602</v>
      </c>
    </row>
    <row r="11" spans="1:9" ht="24" customHeight="1" x14ac:dyDescent="0.15">
      <c r="A11" s="13" t="s">
        <v>114</v>
      </c>
      <c r="B11" s="10">
        <v>36</v>
      </c>
      <c r="C11" s="10">
        <f t="shared" si="3"/>
        <v>0</v>
      </c>
      <c r="D11" s="10">
        <v>3</v>
      </c>
      <c r="E11" s="10">
        <v>3</v>
      </c>
      <c r="F11" s="11">
        <f t="shared" si="0"/>
        <v>8.3333333333333304</v>
      </c>
      <c r="G11" s="14"/>
      <c r="H11" s="12">
        <f t="shared" si="2"/>
        <v>3</v>
      </c>
      <c r="I11" s="18"/>
    </row>
    <row r="12" spans="1:9" ht="24" customHeight="1" x14ac:dyDescent="0.15">
      <c r="A12" s="13" t="s">
        <v>115</v>
      </c>
      <c r="B12" s="10">
        <v>6765</v>
      </c>
      <c r="C12" s="10">
        <f t="shared" si="3"/>
        <v>563</v>
      </c>
      <c r="D12" s="10">
        <v>1953</v>
      </c>
      <c r="E12" s="10">
        <v>1390</v>
      </c>
      <c r="F12" s="11">
        <f t="shared" si="0"/>
        <v>28.869179600886898</v>
      </c>
      <c r="G12" s="14">
        <v>1655</v>
      </c>
      <c r="H12" s="12">
        <f t="shared" si="2"/>
        <v>298</v>
      </c>
      <c r="I12" s="18">
        <f t="shared" si="1"/>
        <v>18.006042296072501</v>
      </c>
    </row>
    <row r="13" spans="1:9" ht="24" customHeight="1" x14ac:dyDescent="0.15">
      <c r="A13" s="13" t="s">
        <v>116</v>
      </c>
      <c r="B13" s="10">
        <v>10358</v>
      </c>
      <c r="C13" s="10">
        <f t="shared" si="3"/>
        <v>105</v>
      </c>
      <c r="D13" s="10">
        <v>375</v>
      </c>
      <c r="E13" s="10">
        <v>270</v>
      </c>
      <c r="F13" s="11">
        <f t="shared" si="0"/>
        <v>3.62039003668662</v>
      </c>
      <c r="G13" s="14">
        <v>-234</v>
      </c>
      <c r="H13" s="12">
        <f t="shared" si="2"/>
        <v>609</v>
      </c>
      <c r="I13" s="18">
        <f t="shared" si="1"/>
        <v>-260.25641025640999</v>
      </c>
    </row>
    <row r="14" spans="1:9" ht="24" customHeight="1" x14ac:dyDescent="0.15">
      <c r="A14" s="13" t="s">
        <v>117</v>
      </c>
      <c r="B14" s="10">
        <v>2536</v>
      </c>
      <c r="C14" s="10">
        <f t="shared" si="3"/>
        <v>12</v>
      </c>
      <c r="D14" s="10">
        <v>729</v>
      </c>
      <c r="E14" s="10">
        <v>717</v>
      </c>
      <c r="F14" s="11">
        <f t="shared" si="0"/>
        <v>28.746056782334399</v>
      </c>
      <c r="G14" s="14">
        <v>463</v>
      </c>
      <c r="H14" s="12">
        <f t="shared" si="2"/>
        <v>266</v>
      </c>
      <c r="I14" s="18">
        <f t="shared" si="1"/>
        <v>57.451403887688997</v>
      </c>
    </row>
    <row r="15" spans="1:9" ht="24" customHeight="1" x14ac:dyDescent="0.15">
      <c r="A15" s="13" t="s">
        <v>118</v>
      </c>
      <c r="B15" s="10">
        <v>3547</v>
      </c>
      <c r="C15" s="10">
        <f t="shared" si="3"/>
        <v>29</v>
      </c>
      <c r="D15" s="10">
        <v>80</v>
      </c>
      <c r="E15" s="10">
        <v>51</v>
      </c>
      <c r="F15" s="11">
        <f t="shared" si="0"/>
        <v>2.2554271215111399</v>
      </c>
      <c r="G15" s="14">
        <v>331</v>
      </c>
      <c r="H15" s="12">
        <f t="shared" si="2"/>
        <v>-251</v>
      </c>
      <c r="I15" s="18">
        <f t="shared" si="1"/>
        <v>-75.830815709969798</v>
      </c>
    </row>
    <row r="16" spans="1:9" ht="24" customHeight="1" x14ac:dyDescent="0.15">
      <c r="A16" s="13" t="s">
        <v>119</v>
      </c>
      <c r="B16" s="10">
        <v>5563</v>
      </c>
      <c r="C16" s="10">
        <f t="shared" si="3"/>
        <v>1589</v>
      </c>
      <c r="D16" s="10">
        <v>1829</v>
      </c>
      <c r="E16" s="10">
        <v>240</v>
      </c>
      <c r="F16" s="11">
        <f t="shared" si="0"/>
        <v>32.877943555635397</v>
      </c>
      <c r="G16" s="14">
        <v>2962</v>
      </c>
      <c r="H16" s="12">
        <f t="shared" si="2"/>
        <v>-1133</v>
      </c>
      <c r="I16" s="18">
        <f t="shared" si="1"/>
        <v>-38.251181634031099</v>
      </c>
    </row>
    <row r="17" spans="1:9" ht="24" customHeight="1" x14ac:dyDescent="0.15">
      <c r="A17" s="13" t="s">
        <v>120</v>
      </c>
      <c r="B17" s="10">
        <v>11522</v>
      </c>
      <c r="C17" s="10">
        <f t="shared" si="3"/>
        <v>655</v>
      </c>
      <c r="D17" s="10">
        <v>2840</v>
      </c>
      <c r="E17" s="10">
        <v>2185</v>
      </c>
      <c r="F17" s="11">
        <f t="shared" si="0"/>
        <v>24.648498524561699</v>
      </c>
      <c r="G17" s="14">
        <v>3838</v>
      </c>
      <c r="H17" s="12">
        <f t="shared" si="2"/>
        <v>-998</v>
      </c>
      <c r="I17" s="18">
        <f t="shared" si="1"/>
        <v>-26.0031266284523</v>
      </c>
    </row>
    <row r="18" spans="1:9" ht="24" customHeight="1" x14ac:dyDescent="0.15">
      <c r="A18" s="13" t="s">
        <v>121</v>
      </c>
      <c r="B18" s="10">
        <v>6</v>
      </c>
      <c r="C18" s="10">
        <f t="shared" si="3"/>
        <v>28</v>
      </c>
      <c r="D18" s="10">
        <v>28</v>
      </c>
      <c r="E18" s="10"/>
      <c r="F18" s="11">
        <f t="shared" si="0"/>
        <v>466.66666666666703</v>
      </c>
      <c r="G18" s="14">
        <f t="shared" ref="G18:G28" si="4">E18</f>
        <v>0</v>
      </c>
      <c r="H18" s="12">
        <f t="shared" si="2"/>
        <v>28</v>
      </c>
      <c r="I18" s="18"/>
    </row>
    <row r="19" spans="1:9" ht="24" customHeight="1" x14ac:dyDescent="0.15">
      <c r="A19" s="13" t="s">
        <v>122</v>
      </c>
      <c r="B19" s="10">
        <v>1214</v>
      </c>
      <c r="C19" s="10">
        <f t="shared" si="3"/>
        <v>1148</v>
      </c>
      <c r="D19" s="10">
        <v>1223</v>
      </c>
      <c r="E19" s="10">
        <v>75</v>
      </c>
      <c r="F19" s="11">
        <f t="shared" si="0"/>
        <v>100.741350906096</v>
      </c>
      <c r="G19" s="14">
        <v>1282</v>
      </c>
      <c r="H19" s="12">
        <f t="shared" si="2"/>
        <v>-59</v>
      </c>
      <c r="I19" s="18">
        <f t="shared" si="1"/>
        <v>-4.6021840873634901</v>
      </c>
    </row>
    <row r="20" spans="1:9" ht="24" customHeight="1" x14ac:dyDescent="0.15">
      <c r="A20" s="13" t="s">
        <v>123</v>
      </c>
      <c r="B20" s="10">
        <v>21</v>
      </c>
      <c r="C20" s="10">
        <f t="shared" si="3"/>
        <v>0</v>
      </c>
      <c r="D20" s="10">
        <v>8</v>
      </c>
      <c r="E20" s="10">
        <v>8</v>
      </c>
      <c r="F20" s="11">
        <f t="shared" si="0"/>
        <v>38.095238095238102</v>
      </c>
      <c r="G20" s="14">
        <v>3</v>
      </c>
      <c r="H20" s="12">
        <f t="shared" si="2"/>
        <v>5</v>
      </c>
      <c r="I20" s="18">
        <f t="shared" si="1"/>
        <v>166.666666666667</v>
      </c>
    </row>
    <row r="21" spans="1:9" ht="24" customHeight="1" x14ac:dyDescent="0.15">
      <c r="A21" s="13" t="s">
        <v>124</v>
      </c>
      <c r="B21" s="10"/>
      <c r="C21" s="10">
        <f t="shared" si="3"/>
        <v>99</v>
      </c>
      <c r="D21" s="10">
        <v>99</v>
      </c>
      <c r="E21" s="10"/>
      <c r="F21" s="11"/>
      <c r="G21" s="14">
        <f t="shared" si="4"/>
        <v>0</v>
      </c>
      <c r="H21" s="12">
        <f t="shared" si="2"/>
        <v>99</v>
      </c>
      <c r="I21" s="18"/>
    </row>
    <row r="22" spans="1:9" ht="24" customHeight="1" x14ac:dyDescent="0.15">
      <c r="A22" s="13" t="s">
        <v>125</v>
      </c>
      <c r="B22" s="10">
        <v>3960</v>
      </c>
      <c r="C22" s="10">
        <f t="shared" si="3"/>
        <v>240</v>
      </c>
      <c r="D22" s="10">
        <v>838</v>
      </c>
      <c r="E22" s="10">
        <v>598</v>
      </c>
      <c r="F22" s="11">
        <f t="shared" si="0"/>
        <v>21.161616161616202</v>
      </c>
      <c r="G22" s="14">
        <v>640</v>
      </c>
      <c r="H22" s="12">
        <f t="shared" si="2"/>
        <v>198</v>
      </c>
      <c r="I22" s="18">
        <f t="shared" si="1"/>
        <v>30.9375</v>
      </c>
    </row>
    <row r="23" spans="1:9" ht="24" customHeight="1" x14ac:dyDescent="0.15">
      <c r="A23" s="15" t="s">
        <v>126</v>
      </c>
      <c r="B23" s="10">
        <v>8949</v>
      </c>
      <c r="C23" s="10">
        <f t="shared" si="3"/>
        <v>3724</v>
      </c>
      <c r="D23" s="10">
        <v>3945</v>
      </c>
      <c r="E23" s="10">
        <v>221</v>
      </c>
      <c r="F23" s="11">
        <f t="shared" si="0"/>
        <v>44.083137780757603</v>
      </c>
      <c r="G23" s="14">
        <v>2102</v>
      </c>
      <c r="H23" s="12">
        <f t="shared" si="2"/>
        <v>1843</v>
      </c>
      <c r="I23" s="18">
        <f t="shared" si="1"/>
        <v>87.678401522359707</v>
      </c>
    </row>
    <row r="24" spans="1:9" ht="24" customHeight="1" x14ac:dyDescent="0.15">
      <c r="A24" s="15" t="s">
        <v>127</v>
      </c>
      <c r="B24" s="10">
        <v>2900</v>
      </c>
      <c r="C24" s="10">
        <f t="shared" si="3"/>
        <v>15</v>
      </c>
      <c r="D24" s="10">
        <v>1343</v>
      </c>
      <c r="E24" s="10">
        <v>1328</v>
      </c>
      <c r="F24" s="11">
        <f t="shared" si="0"/>
        <v>46.310344827586199</v>
      </c>
      <c r="G24" s="14">
        <v>544</v>
      </c>
      <c r="H24" s="12">
        <f t="shared" si="2"/>
        <v>799</v>
      </c>
      <c r="I24" s="18">
        <f t="shared" si="1"/>
        <v>146.875</v>
      </c>
    </row>
    <row r="25" spans="1:9" ht="24" hidden="1" customHeight="1" x14ac:dyDescent="0.15">
      <c r="A25" s="15" t="s">
        <v>128</v>
      </c>
      <c r="B25" s="10"/>
      <c r="C25" s="10">
        <f t="shared" si="3"/>
        <v>0</v>
      </c>
      <c r="D25" s="10"/>
      <c r="E25" s="10"/>
      <c r="F25" s="11" t="e">
        <f t="shared" si="0"/>
        <v>#DIV/0!</v>
      </c>
      <c r="G25" s="14">
        <f t="shared" si="4"/>
        <v>0</v>
      </c>
      <c r="H25" s="12">
        <f t="shared" si="2"/>
        <v>0</v>
      </c>
      <c r="I25" s="18" t="e">
        <f t="shared" si="1"/>
        <v>#DIV/0!</v>
      </c>
    </row>
    <row r="26" spans="1:9" ht="34.5" customHeight="1" x14ac:dyDescent="0.15">
      <c r="A26" s="16" t="s">
        <v>129</v>
      </c>
      <c r="B26" s="10">
        <v>200</v>
      </c>
      <c r="C26" s="10">
        <f t="shared" si="3"/>
        <v>136</v>
      </c>
      <c r="D26" s="10">
        <v>165</v>
      </c>
      <c r="E26" s="10">
        <v>29</v>
      </c>
      <c r="F26" s="11">
        <f t="shared" si="0"/>
        <v>82.5</v>
      </c>
      <c r="G26" s="14">
        <v>27</v>
      </c>
      <c r="H26" s="12">
        <f t="shared" si="2"/>
        <v>138</v>
      </c>
      <c r="I26" s="18">
        <f t="shared" si="1"/>
        <v>511.11111111111097</v>
      </c>
    </row>
    <row r="27" spans="1:9" ht="24" hidden="1" customHeight="1" x14ac:dyDescent="0.15">
      <c r="A27" s="15" t="s">
        <v>130</v>
      </c>
      <c r="B27" s="10"/>
      <c r="C27" s="10">
        <f>E27-D27</f>
        <v>0</v>
      </c>
      <c r="D27" s="10"/>
      <c r="E27" s="10"/>
      <c r="F27" s="11" t="e">
        <f t="shared" si="0"/>
        <v>#DIV/0!</v>
      </c>
      <c r="G27" s="14">
        <f t="shared" si="4"/>
        <v>0</v>
      </c>
      <c r="H27" s="12">
        <f t="shared" si="2"/>
        <v>0</v>
      </c>
      <c r="I27" s="18" t="e">
        <f t="shared" si="1"/>
        <v>#DIV/0!</v>
      </c>
    </row>
    <row r="28" spans="1:9" ht="24" hidden="1" customHeight="1" x14ac:dyDescent="0.15">
      <c r="A28" s="15" t="s">
        <v>131</v>
      </c>
      <c r="B28" s="10"/>
      <c r="C28" s="10">
        <f>E28-D28</f>
        <v>0</v>
      </c>
      <c r="D28" s="10"/>
      <c r="E28" s="10"/>
      <c r="F28" s="11" t="e">
        <f t="shared" si="0"/>
        <v>#DIV/0!</v>
      </c>
      <c r="G28" s="14">
        <f t="shared" si="4"/>
        <v>0</v>
      </c>
      <c r="H28" s="12">
        <f t="shared" si="2"/>
        <v>0</v>
      </c>
      <c r="I28" s="18" t="e">
        <f t="shared" si="1"/>
        <v>#DIV/0!</v>
      </c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10" type="noConversion"/>
  <pageMargins left="0.51180555555555596" right="0.31388888888888899" top="0.94374999999999998" bottom="0.74791666666666701" header="0.31388888888888899" footer="0.313888888888888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2024-04-03T08:18:32Z</cp:lastPrinted>
  <dcterms:created xsi:type="dcterms:W3CDTF">2017-10-07T16:22:00Z</dcterms:created>
  <dcterms:modified xsi:type="dcterms:W3CDTF">2024-04-03T08:25:48Z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20E0D460715D415088B40A60F38ED4D0</vt:lpwstr>
  </property>
</Properties>
</file>