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1025" yWindow="-270" windowWidth="10065" windowHeight="11145"/>
  </bookViews>
  <sheets>
    <sheet name="Sheet1" sheetId="1" r:id="rId1"/>
    <sheet name="Sheet2" sheetId="2" r:id="rId2"/>
  </sheets>
  <definedNames>
    <definedName name="_xlnm.Print_Titles" localSheetId="0">Sheet1!$1:$4</definedName>
  </definedNames>
  <calcPr calcId="144525"/>
</workbook>
</file>

<file path=xl/calcChain.xml><?xml version="1.0" encoding="utf-8"?>
<calcChain xmlns="http://schemas.openxmlformats.org/spreadsheetml/2006/main">
  <c r="E98" i="1" l="1"/>
  <c r="E96" i="1"/>
  <c r="B5" i="1"/>
  <c r="B70" i="1"/>
  <c r="E62" i="1"/>
  <c r="B44" i="1"/>
  <c r="B35" i="1"/>
  <c r="E35" i="1" s="1"/>
  <c r="G90" i="1" l="1"/>
  <c r="H90" i="1" s="1"/>
  <c r="G91" i="1"/>
  <c r="H91" i="1" s="1"/>
  <c r="G95" i="1"/>
  <c r="G97" i="1"/>
  <c r="G99" i="1"/>
  <c r="H99" i="1" s="1"/>
  <c r="G100" i="1"/>
  <c r="G101" i="1"/>
  <c r="G102" i="1"/>
  <c r="G103" i="1"/>
  <c r="G104" i="1"/>
  <c r="G105" i="1"/>
  <c r="E82" i="1"/>
  <c r="E83" i="1"/>
  <c r="E84" i="1"/>
  <c r="E86" i="1"/>
  <c r="E87" i="1"/>
  <c r="E88" i="1"/>
  <c r="E89" i="1"/>
  <c r="E90" i="1"/>
  <c r="E91" i="1"/>
  <c r="E92" i="1"/>
  <c r="E93" i="1"/>
  <c r="E94" i="1"/>
  <c r="E95" i="1"/>
  <c r="E97" i="1"/>
  <c r="E101" i="1"/>
  <c r="E102" i="1"/>
  <c r="E103" i="1"/>
  <c r="E104" i="1"/>
  <c r="E105" i="1"/>
  <c r="E80" i="1" l="1"/>
  <c r="E71" i="1"/>
  <c r="E12" i="1"/>
  <c r="G9" i="2" l="1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G19" i="2"/>
  <c r="H19" i="2" s="1"/>
  <c r="G20" i="2"/>
  <c r="H20" i="2" s="1"/>
  <c r="G21" i="2"/>
  <c r="G22" i="2"/>
  <c r="H22" i="2" s="1"/>
  <c r="G23" i="2"/>
  <c r="H23" i="2" s="1"/>
  <c r="G24" i="2"/>
  <c r="H24" i="2" s="1"/>
  <c r="G25" i="2"/>
  <c r="H25" i="2" s="1"/>
  <c r="G26" i="2"/>
  <c r="H26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4" i="2"/>
  <c r="E25" i="2"/>
  <c r="E26" i="2"/>
  <c r="E27" i="2"/>
  <c r="E28" i="2"/>
  <c r="G6" i="1"/>
  <c r="H6" i="1" s="1"/>
  <c r="G7" i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G15" i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G28" i="1"/>
  <c r="H28" i="1" s="1"/>
  <c r="G29" i="1"/>
  <c r="H29" i="1" s="1"/>
  <c r="G30" i="1"/>
  <c r="H30" i="1" s="1"/>
  <c r="G31" i="1"/>
  <c r="H31" i="1" s="1"/>
  <c r="G32" i="1"/>
  <c r="G33" i="1"/>
  <c r="G34" i="1"/>
  <c r="H34" i="1" s="1"/>
  <c r="G35" i="1"/>
  <c r="H35" i="1" s="1"/>
  <c r="G36" i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G45" i="1"/>
  <c r="H45" i="1" s="1"/>
  <c r="G46" i="1"/>
  <c r="H46" i="1" s="1"/>
  <c r="G47" i="1"/>
  <c r="G48" i="1"/>
  <c r="G49" i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G63" i="1"/>
  <c r="H63" i="1" s="1"/>
  <c r="G64" i="1"/>
  <c r="H64" i="1" s="1"/>
  <c r="G65" i="1"/>
  <c r="H65" i="1" s="1"/>
  <c r="G66" i="1"/>
  <c r="H66" i="1" s="1"/>
  <c r="G67" i="1"/>
  <c r="H67" i="1" s="1"/>
  <c r="G68" i="1"/>
  <c r="G69" i="1"/>
  <c r="G70" i="1"/>
  <c r="H70" i="1" s="1"/>
  <c r="G71" i="1"/>
  <c r="G74" i="1"/>
  <c r="G75" i="1"/>
  <c r="G78" i="1"/>
  <c r="H78" i="1" s="1"/>
  <c r="G79" i="1"/>
  <c r="H79" i="1" s="1"/>
  <c r="G80" i="1"/>
  <c r="G81" i="1"/>
  <c r="H81" i="1" s="1"/>
  <c r="G83" i="1"/>
  <c r="G86" i="1"/>
  <c r="H86" i="1" s="1"/>
  <c r="E6" i="1"/>
  <c r="E7" i="1"/>
  <c r="E8" i="1"/>
  <c r="E9" i="1"/>
  <c r="E10" i="1"/>
  <c r="E11" i="1"/>
  <c r="E15" i="1"/>
  <c r="E16" i="1"/>
  <c r="E17" i="1"/>
  <c r="E18" i="1"/>
  <c r="E19" i="1"/>
  <c r="E20" i="1"/>
  <c r="E21" i="1"/>
  <c r="E22" i="1"/>
  <c r="E23" i="1"/>
  <c r="E24" i="1"/>
  <c r="E25" i="1"/>
  <c r="E26" i="1"/>
  <c r="E28" i="1"/>
  <c r="E29" i="1"/>
  <c r="E30" i="1"/>
  <c r="E31" i="1"/>
  <c r="E32" i="1"/>
  <c r="E33" i="1"/>
  <c r="E34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3" i="1"/>
  <c r="E64" i="1"/>
  <c r="E65" i="1"/>
  <c r="E66" i="1"/>
  <c r="E67" i="1"/>
  <c r="E68" i="1"/>
  <c r="E69" i="1"/>
  <c r="E70" i="1"/>
  <c r="E72" i="1"/>
  <c r="E73" i="1"/>
  <c r="E74" i="1"/>
  <c r="E76" i="1"/>
  <c r="E77" i="1"/>
  <c r="E79" i="1"/>
  <c r="E81" i="1"/>
  <c r="C5" i="1" l="1"/>
  <c r="F72" i="1"/>
  <c r="G72" i="1" s="1"/>
  <c r="H72" i="1" s="1"/>
  <c r="F73" i="1"/>
  <c r="G73" i="1" s="1"/>
  <c r="H73" i="1" s="1"/>
  <c r="F76" i="1"/>
  <c r="G76" i="1" s="1"/>
  <c r="H76" i="1" s="1"/>
  <c r="F77" i="1"/>
  <c r="G77" i="1" s="1"/>
  <c r="H77" i="1" s="1"/>
  <c r="F82" i="1"/>
  <c r="G82" i="1" s="1"/>
  <c r="F84" i="1"/>
  <c r="G84" i="1" s="1"/>
  <c r="F85" i="1"/>
  <c r="G85" i="1" s="1"/>
  <c r="F87" i="1"/>
  <c r="G87" i="1" s="1"/>
  <c r="F88" i="1"/>
  <c r="G88" i="1" s="1"/>
  <c r="F89" i="1"/>
  <c r="G89" i="1" s="1"/>
  <c r="F92" i="1"/>
  <c r="G92" i="1" s="1"/>
  <c r="F93" i="1"/>
  <c r="G93" i="1" s="1"/>
  <c r="F94" i="1"/>
  <c r="G94" i="1" s="1"/>
  <c r="F6" i="2" l="1"/>
  <c r="G8" i="2" l="1"/>
  <c r="H8" i="2" s="1"/>
  <c r="C7" i="2"/>
  <c r="C6" i="2"/>
  <c r="F27" i="2"/>
  <c r="F28" i="2"/>
  <c r="C5" i="2" l="1"/>
  <c r="G27" i="2" l="1"/>
  <c r="H27" i="2" s="1"/>
  <c r="G28" i="2"/>
  <c r="H28" i="2" s="1"/>
  <c r="E5" i="1" l="1"/>
  <c r="D5" i="1"/>
  <c r="D6" i="2"/>
  <c r="D7" i="2"/>
  <c r="D5" i="2" l="1"/>
  <c r="B6" i="2"/>
  <c r="E6" i="2" s="1"/>
  <c r="F5" i="1" l="1"/>
  <c r="G5" i="1" s="1"/>
  <c r="H5" i="1" s="1"/>
  <c r="F7" i="2" l="1"/>
  <c r="G7" i="2" s="1"/>
  <c r="H7" i="2" s="1"/>
  <c r="G6" i="2"/>
  <c r="H6" i="2" s="1"/>
  <c r="B7" i="2"/>
  <c r="E7" i="2" s="1"/>
  <c r="G5" i="2" l="1"/>
  <c r="F5" i="2"/>
  <c r="B5" i="2"/>
  <c r="E5" i="2" s="1"/>
  <c r="H5" i="2" l="1"/>
</calcChain>
</file>

<file path=xl/sharedStrings.xml><?xml version="1.0" encoding="utf-8"?>
<sst xmlns="http://schemas.openxmlformats.org/spreadsheetml/2006/main" count="147" uniqueCount="138">
  <si>
    <t xml:space="preserve">            单位：万元</t>
  </si>
  <si>
    <t>项       目</t>
  </si>
  <si>
    <t>调整
预算数</t>
  </si>
  <si>
    <t>完成年度预算（%）</t>
  </si>
  <si>
    <t>比上年同期累计</t>
  </si>
  <si>
    <t>增减额</t>
  </si>
  <si>
    <t>增减幅(%)</t>
  </si>
  <si>
    <t xml:space="preserve">    其中：教育管理事务</t>
  </si>
  <si>
    <t xml:space="preserve">          普通教育</t>
  </si>
  <si>
    <t xml:space="preserve">          职业教育</t>
  </si>
  <si>
    <t xml:space="preserve">          特殊教育</t>
  </si>
  <si>
    <t xml:space="preserve">          教育费附加</t>
  </si>
  <si>
    <t xml:space="preserve">          其他教育支出</t>
  </si>
  <si>
    <t>　        民政管理事务</t>
  </si>
  <si>
    <t xml:space="preserve">          财政对社会保险基金的补助</t>
  </si>
  <si>
    <t xml:space="preserve">          企业改革补助</t>
  </si>
  <si>
    <t xml:space="preserve">          就业补助</t>
  </si>
  <si>
    <t xml:space="preserve">          抚恤</t>
  </si>
  <si>
    <t>　        退役安置</t>
  </si>
  <si>
    <t xml:space="preserve">          社会福利</t>
  </si>
  <si>
    <t xml:space="preserve">          残疾人事业</t>
  </si>
  <si>
    <t xml:space="preserve">          自然灾害生活救助</t>
  </si>
  <si>
    <t xml:space="preserve">          红十字事业</t>
  </si>
  <si>
    <t xml:space="preserve">          最低生活保障</t>
  </si>
  <si>
    <t xml:space="preserve">          临时救助</t>
  </si>
  <si>
    <t xml:space="preserve">          其他生活救助</t>
  </si>
  <si>
    <t xml:space="preserve">          财政对基本养老保险基金的补助</t>
  </si>
  <si>
    <t xml:space="preserve">           公立医院</t>
  </si>
  <si>
    <t xml:space="preserve">           基层医疗卫生机构</t>
  </si>
  <si>
    <t xml:space="preserve">           公共卫生</t>
  </si>
  <si>
    <t xml:space="preserve">           计划生育事务</t>
  </si>
  <si>
    <t xml:space="preserve">           食品和药品监督管理事务</t>
  </si>
  <si>
    <t xml:space="preserve">           行政事业单位医疗</t>
  </si>
  <si>
    <t xml:space="preserve">           财政对基本医疗保险基金的补助</t>
  </si>
  <si>
    <t xml:space="preserve">           医疗救助</t>
  </si>
  <si>
    <t xml:space="preserve">           优抚对象医疗</t>
  </si>
  <si>
    <t>　  其中：环境保护管理事务</t>
  </si>
  <si>
    <t xml:space="preserve">         环境监测与监察 </t>
  </si>
  <si>
    <t xml:space="preserve">         污染防治</t>
  </si>
  <si>
    <t xml:space="preserve">         自然生态保护</t>
  </si>
  <si>
    <t xml:space="preserve">         天然林保护</t>
  </si>
  <si>
    <t xml:space="preserve">  城乡社区支出</t>
  </si>
  <si>
    <t>　  其中：城乡社区管理事务</t>
  </si>
  <si>
    <t xml:space="preserve">         城乡社区公共设施</t>
  </si>
  <si>
    <t xml:space="preserve">         城乡社区环境卫生</t>
  </si>
  <si>
    <t xml:space="preserve">         其他城乡社区事务支出</t>
  </si>
  <si>
    <t xml:space="preserve">  农林水支出</t>
  </si>
  <si>
    <t xml:space="preserve">          农村综合改革</t>
  </si>
  <si>
    <t xml:space="preserve">  金融支出</t>
  </si>
  <si>
    <t xml:space="preserve">  住房保障支出</t>
  </si>
  <si>
    <t xml:space="preserve">  粮油物资储备支出</t>
  </si>
  <si>
    <t xml:space="preserve">  预备费</t>
  </si>
  <si>
    <t xml:space="preserve">  政府性基金支出合计</t>
  </si>
  <si>
    <t>城乡社区事务</t>
  </si>
  <si>
    <t>其他支出</t>
  </si>
  <si>
    <t>编制单位：回民区财政局</t>
  </si>
  <si>
    <t>单位：万元</t>
  </si>
  <si>
    <t>年度
预算数</t>
  </si>
  <si>
    <t xml:space="preserve">    公共预算收入</t>
  </si>
  <si>
    <t xml:space="preserve">  其中：税收收入小计</t>
  </si>
  <si>
    <t xml:space="preserve">        非税收入小计</t>
  </si>
  <si>
    <t xml:space="preserve">  国内增值税</t>
  </si>
  <si>
    <t xml:space="preserve">  企业所得税</t>
  </si>
  <si>
    <t xml:space="preserve">  个人所得税</t>
  </si>
  <si>
    <t xml:space="preserve">  资源税</t>
  </si>
  <si>
    <t xml:space="preserve">  城市维护建设税</t>
  </si>
  <si>
    <t xml:space="preserve">  房产税</t>
  </si>
  <si>
    <t xml:space="preserve">  印花税</t>
  </si>
  <si>
    <t xml:space="preserve">  城镇土地使用税</t>
  </si>
  <si>
    <t xml:space="preserve">  土地增值税</t>
  </si>
  <si>
    <t xml:space="preserve">  车船税</t>
  </si>
  <si>
    <t xml:space="preserve">  耕地占用税</t>
  </si>
  <si>
    <t xml:space="preserve">  契税</t>
  </si>
  <si>
    <t xml:space="preserve">  环境保护税</t>
  </si>
  <si>
    <t xml:space="preserve">  专项收入</t>
  </si>
  <si>
    <t xml:space="preserve">  行政事业性收费收入</t>
  </si>
  <si>
    <t xml:space="preserve">  罚没收入</t>
  </si>
  <si>
    <t xml:space="preserve">  国有资本经营收入</t>
  </si>
  <si>
    <t xml:space="preserve">  国有资源（资产）有偿使用收入</t>
  </si>
  <si>
    <t xml:space="preserve">  捐赠收入</t>
  </si>
  <si>
    <t xml:space="preserve">  其他收入</t>
  </si>
  <si>
    <t xml:space="preserve">     其中：人力资源和社会保障管理事务</t>
    <phoneticPr fontId="9" type="noConversion"/>
  </si>
  <si>
    <t xml:space="preserve"> 卫生健康支出</t>
    <phoneticPr fontId="9" type="noConversion"/>
  </si>
  <si>
    <t>　   其中： 卫生健康管理事务</t>
    <phoneticPr fontId="9" type="noConversion"/>
  </si>
  <si>
    <t xml:space="preserve">  节能环保支出</t>
    <phoneticPr fontId="9" type="noConversion"/>
  </si>
  <si>
    <t xml:space="preserve">          水利</t>
    <phoneticPr fontId="9" type="noConversion"/>
  </si>
  <si>
    <t>　        林业和草原</t>
    <phoneticPr fontId="9" type="noConversion"/>
  </si>
  <si>
    <t xml:space="preserve">  商业服务业等支出</t>
    <phoneticPr fontId="9" type="noConversion"/>
  </si>
  <si>
    <t xml:space="preserve">  自然资源海洋气象等支出</t>
    <phoneticPr fontId="9" type="noConversion"/>
  </si>
  <si>
    <t xml:space="preserve">  一般公共服务支出</t>
    <phoneticPr fontId="9" type="noConversion"/>
  </si>
  <si>
    <t xml:space="preserve">  国防支出</t>
    <phoneticPr fontId="9" type="noConversion"/>
  </si>
  <si>
    <t xml:space="preserve">  公共安全支出</t>
    <phoneticPr fontId="9" type="noConversion"/>
  </si>
  <si>
    <t xml:space="preserve">  教育支出</t>
    <phoneticPr fontId="9" type="noConversion"/>
  </si>
  <si>
    <t xml:space="preserve">  科学技术支出</t>
    <phoneticPr fontId="9" type="noConversion"/>
  </si>
  <si>
    <t xml:space="preserve">  文化旅游体育与传媒支出</t>
    <phoneticPr fontId="9" type="noConversion"/>
  </si>
  <si>
    <t xml:space="preserve">  社会保障和就业支出</t>
    <phoneticPr fontId="9" type="noConversion"/>
  </si>
  <si>
    <t xml:space="preserve">          特困人员救助供养</t>
    <phoneticPr fontId="9" type="noConversion"/>
  </si>
  <si>
    <t xml:space="preserve">          其他社会保障和就业支出</t>
    <phoneticPr fontId="9" type="noConversion"/>
  </si>
  <si>
    <t xml:space="preserve">  交通运输支出</t>
    <phoneticPr fontId="9" type="noConversion"/>
  </si>
  <si>
    <t>一般公共预算支出</t>
    <phoneticPr fontId="9" type="noConversion"/>
  </si>
  <si>
    <t xml:space="preserve">          进修及培训</t>
    <phoneticPr fontId="9" type="noConversion"/>
  </si>
  <si>
    <t xml:space="preserve">          其他农林水支出</t>
    <phoneticPr fontId="9" type="noConversion"/>
  </si>
  <si>
    <t xml:space="preserve">  灾害防治及应急管理支出</t>
    <phoneticPr fontId="9" type="noConversion"/>
  </si>
  <si>
    <t>文化旅游体育与传媒支出</t>
    <phoneticPr fontId="9" type="noConversion"/>
  </si>
  <si>
    <t xml:space="preserve">     国家电影事业发展专项资金安排的支出
专项债务收入安排的支出</t>
    <phoneticPr fontId="9" type="noConversion"/>
  </si>
  <si>
    <t xml:space="preserve">     旅游发展基金支出</t>
    <phoneticPr fontId="9" type="noConversion"/>
  </si>
  <si>
    <t xml:space="preserve">         其他节能环保支出</t>
    <phoneticPr fontId="9" type="noConversion"/>
  </si>
  <si>
    <t xml:space="preserve">          普惠金融发展支出</t>
    <phoneticPr fontId="9" type="noConversion"/>
  </si>
  <si>
    <t>累计
完成数</t>
    <phoneticPr fontId="9" type="noConversion"/>
  </si>
  <si>
    <t xml:space="preserve">  其他税收收入</t>
    <phoneticPr fontId="9" type="noConversion"/>
  </si>
  <si>
    <t xml:space="preserve">           医疗保障管理事务</t>
    <phoneticPr fontId="9" type="noConversion"/>
  </si>
  <si>
    <t xml:space="preserve">          退役军人管理事务</t>
    <phoneticPr fontId="9" type="noConversion"/>
  </si>
  <si>
    <t xml:space="preserve">         能源节约利用</t>
    <phoneticPr fontId="9" type="noConversion"/>
  </si>
  <si>
    <t>上年同期累计
数</t>
    <phoneticPr fontId="9" type="noConversion"/>
  </si>
  <si>
    <t>上年同期累计数</t>
    <phoneticPr fontId="9" type="noConversion"/>
  </si>
  <si>
    <t xml:space="preserve">   　其中：农业农村</t>
    <phoneticPr fontId="9" type="noConversion"/>
  </si>
  <si>
    <t xml:space="preserve">           其他卫生健康支出</t>
    <phoneticPr fontId="9" type="noConversion"/>
  </si>
  <si>
    <t>累计完成数</t>
    <phoneticPr fontId="9" type="noConversion"/>
  </si>
  <si>
    <t xml:space="preserve">  资源勘探工业信息等支出</t>
    <phoneticPr fontId="9" type="noConversion"/>
  </si>
  <si>
    <t xml:space="preserve">          行政事业单位养老支出</t>
    <phoneticPr fontId="9" type="noConversion"/>
  </si>
  <si>
    <t xml:space="preserve">         城市基础设施配套费
安排的支出</t>
    <phoneticPr fontId="9" type="noConversion"/>
  </si>
  <si>
    <t xml:space="preserve">           巩固脱贫攻坚成果
衔接乡村振兴</t>
    <phoneticPr fontId="9" type="noConversion"/>
  </si>
  <si>
    <t>2023.1累计完成数</t>
    <phoneticPr fontId="9" type="noConversion"/>
  </si>
  <si>
    <t>2023.1累计
完成数</t>
    <phoneticPr fontId="9" type="noConversion"/>
  </si>
  <si>
    <t>2025年1月份财政收入执行情况表</t>
    <phoneticPr fontId="9" type="noConversion"/>
  </si>
  <si>
    <t>2025年1月份财政支出执行情况表</t>
    <phoneticPr fontId="9" type="noConversion"/>
  </si>
  <si>
    <t>债务付息支出</t>
    <phoneticPr fontId="9" type="noConversion"/>
  </si>
  <si>
    <t xml:space="preserve">  其他支出</t>
    <phoneticPr fontId="9" type="noConversion"/>
  </si>
  <si>
    <t xml:space="preserve">    彩票公益金安排的支出
</t>
    <phoneticPr fontId="9" type="noConversion"/>
  </si>
  <si>
    <t xml:space="preserve">    其中：彩票公益金安排的支出
</t>
    <phoneticPr fontId="9" type="noConversion"/>
  </si>
  <si>
    <t xml:space="preserve">     其中：旅游发展基金支出</t>
    <phoneticPr fontId="9" type="noConversion"/>
  </si>
  <si>
    <t xml:space="preserve">    超长期国债</t>
    <phoneticPr fontId="9" type="noConversion"/>
  </si>
  <si>
    <t xml:space="preserve">    城市基础设施配套费安排的支出</t>
    <phoneticPr fontId="9" type="noConversion"/>
  </si>
  <si>
    <t xml:space="preserve">    其中：国有土地使用权出让收入安排的支出</t>
    <phoneticPr fontId="9" type="noConversion"/>
  </si>
  <si>
    <t xml:space="preserve">         其他政府性基金</t>
    <phoneticPr fontId="9" type="noConversion"/>
  </si>
  <si>
    <t xml:space="preserve">交通运输支出
</t>
    <phoneticPr fontId="9" type="noConversion"/>
  </si>
  <si>
    <t xml:space="preserve">住房保障支出
</t>
    <phoneticPr fontId="9" type="noConversion"/>
  </si>
  <si>
    <t xml:space="preserve">    其中：超长期国债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</si>
</sst>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#,##0_ "/>
    <numFmt numFmtId="178" formatCode="0.0_ "/>
    <numFmt numFmtId="179" formatCode="0_);[Red]\(0\)"/>
  </numFmts>
  <fonts count="11" x14ac:knownFonts="1">
    <font>
      <sz val="11"/>
      <color indexed="8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left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vertical="center"/>
    </xf>
    <xf numFmtId="177" fontId="6" fillId="0" borderId="1" xfId="0" applyNumberFormat="1" applyFont="1" applyFill="1" applyBorder="1" applyAlignment="1" applyProtection="1">
      <alignment vertical="center"/>
    </xf>
    <xf numFmtId="177" fontId="6" fillId="0" borderId="1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horizontal="righ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vertical="center" wrapText="1"/>
    </xf>
    <xf numFmtId="176" fontId="6" fillId="0" borderId="0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7" fillId="0" borderId="0" xfId="0" applyFont="1" applyFill="1" applyAlignment="1">
      <alignment horizontal="left"/>
    </xf>
    <xf numFmtId="178" fontId="1" fillId="0" borderId="0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justify" vertical="center"/>
    </xf>
    <xf numFmtId="0" fontId="1" fillId="0" borderId="3" xfId="0" applyNumberFormat="1" applyFont="1" applyFill="1" applyBorder="1" applyAlignment="1" applyProtection="1">
      <alignment horizontal="left" vertical="center"/>
    </xf>
    <xf numFmtId="177" fontId="0" fillId="0" borderId="0" xfId="0" applyNumberFormat="1" applyFont="1" applyFill="1">
      <alignment vertical="center"/>
    </xf>
    <xf numFmtId="176" fontId="5" fillId="0" borderId="0" xfId="0" applyNumberFormat="1" applyFont="1" applyFill="1" applyAlignment="1"/>
    <xf numFmtId="0" fontId="5" fillId="0" borderId="0" xfId="0" applyFont="1" applyFill="1" applyAlignment="1">
      <alignment horizontal="left"/>
    </xf>
    <xf numFmtId="179" fontId="5" fillId="0" borderId="0" xfId="0" applyNumberFormat="1" applyFont="1" applyFill="1" applyAlignment="1">
      <alignment vertical="center"/>
    </xf>
    <xf numFmtId="179" fontId="6" fillId="0" borderId="1" xfId="0" applyNumberFormat="1" applyFont="1" applyFill="1" applyBorder="1" applyAlignment="1" applyProtection="1">
      <alignment vertical="center"/>
    </xf>
    <xf numFmtId="179" fontId="0" fillId="0" borderId="0" xfId="0" applyNumberFormat="1" applyFill="1">
      <alignment vertical="center"/>
    </xf>
    <xf numFmtId="0" fontId="5" fillId="0" borderId="0" xfId="0" applyFont="1" applyFill="1" applyAlignment="1">
      <alignment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176" fontId="5" fillId="0" borderId="1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ill="1" applyBorder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>
      <alignment vertical="center"/>
    </xf>
    <xf numFmtId="3" fontId="1" fillId="0" borderId="1" xfId="0" applyNumberFormat="1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6" fillId="0" borderId="2" xfId="0" applyNumberFormat="1" applyFont="1" applyFill="1" applyBorder="1" applyAlignment="1" applyProtection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10" fillId="0" borderId="1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177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179" fontId="1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1"/>
  <sheetViews>
    <sheetView showZeros="0" tabSelected="1" workbookViewId="0">
      <selection activeCell="M12" sqref="M12"/>
    </sheetView>
  </sheetViews>
  <sheetFormatPr defaultColWidth="9" defaultRowHeight="13.5" x14ac:dyDescent="0.15"/>
  <cols>
    <col min="1" max="1" width="28.125" style="1" customWidth="1"/>
    <col min="2" max="3" width="12.25" style="1" customWidth="1"/>
    <col min="4" max="4" width="10.5" style="1" hidden="1" customWidth="1"/>
    <col min="5" max="5" width="8" style="1" customWidth="1"/>
    <col min="6" max="6" width="10.25" style="1" customWidth="1"/>
    <col min="7" max="7" width="12" style="1" customWidth="1"/>
    <col min="8" max="8" width="11" style="1" customWidth="1"/>
    <col min="9" max="219" width="9" style="1"/>
    <col min="220" max="220" width="32.75" style="1" customWidth="1"/>
    <col min="221" max="221" width="14.25" style="1" customWidth="1"/>
    <col min="222" max="222" width="9" style="1" customWidth="1"/>
    <col min="223" max="223" width="7.875" style="1" customWidth="1"/>
    <col min="224" max="224" width="9.125" style="1" customWidth="1"/>
    <col min="225" max="225" width="11.25" style="1" customWidth="1"/>
    <col min="226" max="227" width="8.625" style="1" customWidth="1"/>
    <col min="228" max="475" width="9" style="1"/>
    <col min="476" max="476" width="32.75" style="1" customWidth="1"/>
    <col min="477" max="477" width="14.25" style="1" customWidth="1"/>
    <col min="478" max="478" width="9" style="1" customWidth="1"/>
    <col min="479" max="479" width="7.875" style="1" customWidth="1"/>
    <col min="480" max="480" width="9.125" style="1" customWidth="1"/>
    <col min="481" max="481" width="11.25" style="1" customWidth="1"/>
    <col min="482" max="483" width="8.625" style="1" customWidth="1"/>
    <col min="484" max="731" width="9" style="1"/>
    <col min="732" max="732" width="32.75" style="1" customWidth="1"/>
    <col min="733" max="733" width="14.25" style="1" customWidth="1"/>
    <col min="734" max="734" width="9" style="1" customWidth="1"/>
    <col min="735" max="735" width="7.875" style="1" customWidth="1"/>
    <col min="736" max="736" width="9.125" style="1" customWidth="1"/>
    <col min="737" max="737" width="11.25" style="1" customWidth="1"/>
    <col min="738" max="739" width="8.625" style="1" customWidth="1"/>
    <col min="740" max="987" width="9" style="1"/>
    <col min="988" max="988" width="32.75" style="1" customWidth="1"/>
    <col min="989" max="989" width="14.25" style="1" customWidth="1"/>
    <col min="990" max="990" width="9" style="1" customWidth="1"/>
    <col min="991" max="991" width="7.875" style="1" customWidth="1"/>
    <col min="992" max="992" width="9.125" style="1" customWidth="1"/>
    <col min="993" max="993" width="11.25" style="1" customWidth="1"/>
    <col min="994" max="995" width="8.625" style="1" customWidth="1"/>
    <col min="996" max="1243" width="9" style="1"/>
    <col min="1244" max="1244" width="32.75" style="1" customWidth="1"/>
    <col min="1245" max="1245" width="14.25" style="1" customWidth="1"/>
    <col min="1246" max="1246" width="9" style="1" customWidth="1"/>
    <col min="1247" max="1247" width="7.875" style="1" customWidth="1"/>
    <col min="1248" max="1248" width="9.125" style="1" customWidth="1"/>
    <col min="1249" max="1249" width="11.25" style="1" customWidth="1"/>
    <col min="1250" max="1251" width="8.625" style="1" customWidth="1"/>
    <col min="1252" max="1499" width="9" style="1"/>
    <col min="1500" max="1500" width="32.75" style="1" customWidth="1"/>
    <col min="1501" max="1501" width="14.25" style="1" customWidth="1"/>
    <col min="1502" max="1502" width="9" style="1" customWidth="1"/>
    <col min="1503" max="1503" width="7.875" style="1" customWidth="1"/>
    <col min="1504" max="1504" width="9.125" style="1" customWidth="1"/>
    <col min="1505" max="1505" width="11.25" style="1" customWidth="1"/>
    <col min="1506" max="1507" width="8.625" style="1" customWidth="1"/>
    <col min="1508" max="1755" width="9" style="1"/>
    <col min="1756" max="1756" width="32.75" style="1" customWidth="1"/>
    <col min="1757" max="1757" width="14.25" style="1" customWidth="1"/>
    <col min="1758" max="1758" width="9" style="1" customWidth="1"/>
    <col min="1759" max="1759" width="7.875" style="1" customWidth="1"/>
    <col min="1760" max="1760" width="9.125" style="1" customWidth="1"/>
    <col min="1761" max="1761" width="11.25" style="1" customWidth="1"/>
    <col min="1762" max="1763" width="8.625" style="1" customWidth="1"/>
    <col min="1764" max="2011" width="9" style="1"/>
    <col min="2012" max="2012" width="32.75" style="1" customWidth="1"/>
    <col min="2013" max="2013" width="14.25" style="1" customWidth="1"/>
    <col min="2014" max="2014" width="9" style="1" customWidth="1"/>
    <col min="2015" max="2015" width="7.875" style="1" customWidth="1"/>
    <col min="2016" max="2016" width="9.125" style="1" customWidth="1"/>
    <col min="2017" max="2017" width="11.25" style="1" customWidth="1"/>
    <col min="2018" max="2019" width="8.625" style="1" customWidth="1"/>
    <col min="2020" max="2267" width="9" style="1"/>
    <col min="2268" max="2268" width="32.75" style="1" customWidth="1"/>
    <col min="2269" max="2269" width="14.25" style="1" customWidth="1"/>
    <col min="2270" max="2270" width="9" style="1" customWidth="1"/>
    <col min="2271" max="2271" width="7.875" style="1" customWidth="1"/>
    <col min="2272" max="2272" width="9.125" style="1" customWidth="1"/>
    <col min="2273" max="2273" width="11.25" style="1" customWidth="1"/>
    <col min="2274" max="2275" width="8.625" style="1" customWidth="1"/>
    <col min="2276" max="2523" width="9" style="1"/>
    <col min="2524" max="2524" width="32.75" style="1" customWidth="1"/>
    <col min="2525" max="2525" width="14.25" style="1" customWidth="1"/>
    <col min="2526" max="2526" width="9" style="1" customWidth="1"/>
    <col min="2527" max="2527" width="7.875" style="1" customWidth="1"/>
    <col min="2528" max="2528" width="9.125" style="1" customWidth="1"/>
    <col min="2529" max="2529" width="11.25" style="1" customWidth="1"/>
    <col min="2530" max="2531" width="8.625" style="1" customWidth="1"/>
    <col min="2532" max="2779" width="9" style="1"/>
    <col min="2780" max="2780" width="32.75" style="1" customWidth="1"/>
    <col min="2781" max="2781" width="14.25" style="1" customWidth="1"/>
    <col min="2782" max="2782" width="9" style="1" customWidth="1"/>
    <col min="2783" max="2783" width="7.875" style="1" customWidth="1"/>
    <col min="2784" max="2784" width="9.125" style="1" customWidth="1"/>
    <col min="2785" max="2785" width="11.25" style="1" customWidth="1"/>
    <col min="2786" max="2787" width="8.625" style="1" customWidth="1"/>
    <col min="2788" max="3035" width="9" style="1"/>
    <col min="3036" max="3036" width="32.75" style="1" customWidth="1"/>
    <col min="3037" max="3037" width="14.25" style="1" customWidth="1"/>
    <col min="3038" max="3038" width="9" style="1" customWidth="1"/>
    <col min="3039" max="3039" width="7.875" style="1" customWidth="1"/>
    <col min="3040" max="3040" width="9.125" style="1" customWidth="1"/>
    <col min="3041" max="3041" width="11.25" style="1" customWidth="1"/>
    <col min="3042" max="3043" width="8.625" style="1" customWidth="1"/>
    <col min="3044" max="3291" width="9" style="1"/>
    <col min="3292" max="3292" width="32.75" style="1" customWidth="1"/>
    <col min="3293" max="3293" width="14.25" style="1" customWidth="1"/>
    <col min="3294" max="3294" width="9" style="1" customWidth="1"/>
    <col min="3295" max="3295" width="7.875" style="1" customWidth="1"/>
    <col min="3296" max="3296" width="9.125" style="1" customWidth="1"/>
    <col min="3297" max="3297" width="11.25" style="1" customWidth="1"/>
    <col min="3298" max="3299" width="8.625" style="1" customWidth="1"/>
    <col min="3300" max="3547" width="9" style="1"/>
    <col min="3548" max="3548" width="32.75" style="1" customWidth="1"/>
    <col min="3549" max="3549" width="14.25" style="1" customWidth="1"/>
    <col min="3550" max="3550" width="9" style="1" customWidth="1"/>
    <col min="3551" max="3551" width="7.875" style="1" customWidth="1"/>
    <col min="3552" max="3552" width="9.125" style="1" customWidth="1"/>
    <col min="3553" max="3553" width="11.25" style="1" customWidth="1"/>
    <col min="3554" max="3555" width="8.625" style="1" customWidth="1"/>
    <col min="3556" max="3803" width="9" style="1"/>
    <col min="3804" max="3804" width="32.75" style="1" customWidth="1"/>
    <col min="3805" max="3805" width="14.25" style="1" customWidth="1"/>
    <col min="3806" max="3806" width="9" style="1" customWidth="1"/>
    <col min="3807" max="3807" width="7.875" style="1" customWidth="1"/>
    <col min="3808" max="3808" width="9.125" style="1" customWidth="1"/>
    <col min="3809" max="3809" width="11.25" style="1" customWidth="1"/>
    <col min="3810" max="3811" width="8.625" style="1" customWidth="1"/>
    <col min="3812" max="4059" width="9" style="1"/>
    <col min="4060" max="4060" width="32.75" style="1" customWidth="1"/>
    <col min="4061" max="4061" width="14.25" style="1" customWidth="1"/>
    <col min="4062" max="4062" width="9" style="1" customWidth="1"/>
    <col min="4063" max="4063" width="7.875" style="1" customWidth="1"/>
    <col min="4064" max="4064" width="9.125" style="1" customWidth="1"/>
    <col min="4065" max="4065" width="11.25" style="1" customWidth="1"/>
    <col min="4066" max="4067" width="8.625" style="1" customWidth="1"/>
    <col min="4068" max="4315" width="9" style="1"/>
    <col min="4316" max="4316" width="32.75" style="1" customWidth="1"/>
    <col min="4317" max="4317" width="14.25" style="1" customWidth="1"/>
    <col min="4318" max="4318" width="9" style="1" customWidth="1"/>
    <col min="4319" max="4319" width="7.875" style="1" customWidth="1"/>
    <col min="4320" max="4320" width="9.125" style="1" customWidth="1"/>
    <col min="4321" max="4321" width="11.25" style="1" customWidth="1"/>
    <col min="4322" max="4323" width="8.625" style="1" customWidth="1"/>
    <col min="4324" max="4571" width="9" style="1"/>
    <col min="4572" max="4572" width="32.75" style="1" customWidth="1"/>
    <col min="4573" max="4573" width="14.25" style="1" customWidth="1"/>
    <col min="4574" max="4574" width="9" style="1" customWidth="1"/>
    <col min="4575" max="4575" width="7.875" style="1" customWidth="1"/>
    <col min="4576" max="4576" width="9.125" style="1" customWidth="1"/>
    <col min="4577" max="4577" width="11.25" style="1" customWidth="1"/>
    <col min="4578" max="4579" width="8.625" style="1" customWidth="1"/>
    <col min="4580" max="4827" width="9" style="1"/>
    <col min="4828" max="4828" width="32.75" style="1" customWidth="1"/>
    <col min="4829" max="4829" width="14.25" style="1" customWidth="1"/>
    <col min="4830" max="4830" width="9" style="1" customWidth="1"/>
    <col min="4831" max="4831" width="7.875" style="1" customWidth="1"/>
    <col min="4832" max="4832" width="9.125" style="1" customWidth="1"/>
    <col min="4833" max="4833" width="11.25" style="1" customWidth="1"/>
    <col min="4834" max="4835" width="8.625" style="1" customWidth="1"/>
    <col min="4836" max="5083" width="9" style="1"/>
    <col min="5084" max="5084" width="32.75" style="1" customWidth="1"/>
    <col min="5085" max="5085" width="14.25" style="1" customWidth="1"/>
    <col min="5086" max="5086" width="9" style="1" customWidth="1"/>
    <col min="5087" max="5087" width="7.875" style="1" customWidth="1"/>
    <col min="5088" max="5088" width="9.125" style="1" customWidth="1"/>
    <col min="5089" max="5089" width="11.25" style="1" customWidth="1"/>
    <col min="5090" max="5091" width="8.625" style="1" customWidth="1"/>
    <col min="5092" max="5339" width="9" style="1"/>
    <col min="5340" max="5340" width="32.75" style="1" customWidth="1"/>
    <col min="5341" max="5341" width="14.25" style="1" customWidth="1"/>
    <col min="5342" max="5342" width="9" style="1" customWidth="1"/>
    <col min="5343" max="5343" width="7.875" style="1" customWidth="1"/>
    <col min="5344" max="5344" width="9.125" style="1" customWidth="1"/>
    <col min="5345" max="5345" width="11.25" style="1" customWidth="1"/>
    <col min="5346" max="5347" width="8.625" style="1" customWidth="1"/>
    <col min="5348" max="5595" width="9" style="1"/>
    <col min="5596" max="5596" width="32.75" style="1" customWidth="1"/>
    <col min="5597" max="5597" width="14.25" style="1" customWidth="1"/>
    <col min="5598" max="5598" width="9" style="1" customWidth="1"/>
    <col min="5599" max="5599" width="7.875" style="1" customWidth="1"/>
    <col min="5600" max="5600" width="9.125" style="1" customWidth="1"/>
    <col min="5601" max="5601" width="11.25" style="1" customWidth="1"/>
    <col min="5602" max="5603" width="8.625" style="1" customWidth="1"/>
    <col min="5604" max="5851" width="9" style="1"/>
    <col min="5852" max="5852" width="32.75" style="1" customWidth="1"/>
    <col min="5853" max="5853" width="14.25" style="1" customWidth="1"/>
    <col min="5854" max="5854" width="9" style="1" customWidth="1"/>
    <col min="5855" max="5855" width="7.875" style="1" customWidth="1"/>
    <col min="5856" max="5856" width="9.125" style="1" customWidth="1"/>
    <col min="5857" max="5857" width="11.25" style="1" customWidth="1"/>
    <col min="5858" max="5859" width="8.625" style="1" customWidth="1"/>
    <col min="5860" max="6107" width="9" style="1"/>
    <col min="6108" max="6108" width="32.75" style="1" customWidth="1"/>
    <col min="6109" max="6109" width="14.25" style="1" customWidth="1"/>
    <col min="6110" max="6110" width="9" style="1" customWidth="1"/>
    <col min="6111" max="6111" width="7.875" style="1" customWidth="1"/>
    <col min="6112" max="6112" width="9.125" style="1" customWidth="1"/>
    <col min="6113" max="6113" width="11.25" style="1" customWidth="1"/>
    <col min="6114" max="6115" width="8.625" style="1" customWidth="1"/>
    <col min="6116" max="6363" width="9" style="1"/>
    <col min="6364" max="6364" width="32.75" style="1" customWidth="1"/>
    <col min="6365" max="6365" width="14.25" style="1" customWidth="1"/>
    <col min="6366" max="6366" width="9" style="1" customWidth="1"/>
    <col min="6367" max="6367" width="7.875" style="1" customWidth="1"/>
    <col min="6368" max="6368" width="9.125" style="1" customWidth="1"/>
    <col min="6369" max="6369" width="11.25" style="1" customWidth="1"/>
    <col min="6370" max="6371" width="8.625" style="1" customWidth="1"/>
    <col min="6372" max="6619" width="9" style="1"/>
    <col min="6620" max="6620" width="32.75" style="1" customWidth="1"/>
    <col min="6621" max="6621" width="14.25" style="1" customWidth="1"/>
    <col min="6622" max="6622" width="9" style="1" customWidth="1"/>
    <col min="6623" max="6623" width="7.875" style="1" customWidth="1"/>
    <col min="6624" max="6624" width="9.125" style="1" customWidth="1"/>
    <col min="6625" max="6625" width="11.25" style="1" customWidth="1"/>
    <col min="6626" max="6627" width="8.625" style="1" customWidth="1"/>
    <col min="6628" max="6875" width="9" style="1"/>
    <col min="6876" max="6876" width="32.75" style="1" customWidth="1"/>
    <col min="6877" max="6877" width="14.25" style="1" customWidth="1"/>
    <col min="6878" max="6878" width="9" style="1" customWidth="1"/>
    <col min="6879" max="6879" width="7.875" style="1" customWidth="1"/>
    <col min="6880" max="6880" width="9.125" style="1" customWidth="1"/>
    <col min="6881" max="6881" width="11.25" style="1" customWidth="1"/>
    <col min="6882" max="6883" width="8.625" style="1" customWidth="1"/>
    <col min="6884" max="7131" width="9" style="1"/>
    <col min="7132" max="7132" width="32.75" style="1" customWidth="1"/>
    <col min="7133" max="7133" width="14.25" style="1" customWidth="1"/>
    <col min="7134" max="7134" width="9" style="1" customWidth="1"/>
    <col min="7135" max="7135" width="7.875" style="1" customWidth="1"/>
    <col min="7136" max="7136" width="9.125" style="1" customWidth="1"/>
    <col min="7137" max="7137" width="11.25" style="1" customWidth="1"/>
    <col min="7138" max="7139" width="8.625" style="1" customWidth="1"/>
    <col min="7140" max="7387" width="9" style="1"/>
    <col min="7388" max="7388" width="32.75" style="1" customWidth="1"/>
    <col min="7389" max="7389" width="14.25" style="1" customWidth="1"/>
    <col min="7390" max="7390" width="9" style="1" customWidth="1"/>
    <col min="7391" max="7391" width="7.875" style="1" customWidth="1"/>
    <col min="7392" max="7392" width="9.125" style="1" customWidth="1"/>
    <col min="7393" max="7393" width="11.25" style="1" customWidth="1"/>
    <col min="7394" max="7395" width="8.625" style="1" customWidth="1"/>
    <col min="7396" max="7643" width="9" style="1"/>
    <col min="7644" max="7644" width="32.75" style="1" customWidth="1"/>
    <col min="7645" max="7645" width="14.25" style="1" customWidth="1"/>
    <col min="7646" max="7646" width="9" style="1" customWidth="1"/>
    <col min="7647" max="7647" width="7.875" style="1" customWidth="1"/>
    <col min="7648" max="7648" width="9.125" style="1" customWidth="1"/>
    <col min="7649" max="7649" width="11.25" style="1" customWidth="1"/>
    <col min="7650" max="7651" width="8.625" style="1" customWidth="1"/>
    <col min="7652" max="7899" width="9" style="1"/>
    <col min="7900" max="7900" width="32.75" style="1" customWidth="1"/>
    <col min="7901" max="7901" width="14.25" style="1" customWidth="1"/>
    <col min="7902" max="7902" width="9" style="1" customWidth="1"/>
    <col min="7903" max="7903" width="7.875" style="1" customWidth="1"/>
    <col min="7904" max="7904" width="9.125" style="1" customWidth="1"/>
    <col min="7905" max="7905" width="11.25" style="1" customWidth="1"/>
    <col min="7906" max="7907" width="8.625" style="1" customWidth="1"/>
    <col min="7908" max="8155" width="9" style="1"/>
    <col min="8156" max="8156" width="32.75" style="1" customWidth="1"/>
    <col min="8157" max="8157" width="14.25" style="1" customWidth="1"/>
    <col min="8158" max="8158" width="9" style="1" customWidth="1"/>
    <col min="8159" max="8159" width="7.875" style="1" customWidth="1"/>
    <col min="8160" max="8160" width="9.125" style="1" customWidth="1"/>
    <col min="8161" max="8161" width="11.25" style="1" customWidth="1"/>
    <col min="8162" max="8163" width="8.625" style="1" customWidth="1"/>
    <col min="8164" max="8411" width="9" style="1"/>
    <col min="8412" max="8412" width="32.75" style="1" customWidth="1"/>
    <col min="8413" max="8413" width="14.25" style="1" customWidth="1"/>
    <col min="8414" max="8414" width="9" style="1" customWidth="1"/>
    <col min="8415" max="8415" width="7.875" style="1" customWidth="1"/>
    <col min="8416" max="8416" width="9.125" style="1" customWidth="1"/>
    <col min="8417" max="8417" width="11.25" style="1" customWidth="1"/>
    <col min="8418" max="8419" width="8.625" style="1" customWidth="1"/>
    <col min="8420" max="8667" width="9" style="1"/>
    <col min="8668" max="8668" width="32.75" style="1" customWidth="1"/>
    <col min="8669" max="8669" width="14.25" style="1" customWidth="1"/>
    <col min="8670" max="8670" width="9" style="1" customWidth="1"/>
    <col min="8671" max="8671" width="7.875" style="1" customWidth="1"/>
    <col min="8672" max="8672" width="9.125" style="1" customWidth="1"/>
    <col min="8673" max="8673" width="11.25" style="1" customWidth="1"/>
    <col min="8674" max="8675" width="8.625" style="1" customWidth="1"/>
    <col min="8676" max="8923" width="9" style="1"/>
    <col min="8924" max="8924" width="32.75" style="1" customWidth="1"/>
    <col min="8925" max="8925" width="14.25" style="1" customWidth="1"/>
    <col min="8926" max="8926" width="9" style="1" customWidth="1"/>
    <col min="8927" max="8927" width="7.875" style="1" customWidth="1"/>
    <col min="8928" max="8928" width="9.125" style="1" customWidth="1"/>
    <col min="8929" max="8929" width="11.25" style="1" customWidth="1"/>
    <col min="8930" max="8931" width="8.625" style="1" customWidth="1"/>
    <col min="8932" max="9179" width="9" style="1"/>
    <col min="9180" max="9180" width="32.75" style="1" customWidth="1"/>
    <col min="9181" max="9181" width="14.25" style="1" customWidth="1"/>
    <col min="9182" max="9182" width="9" style="1" customWidth="1"/>
    <col min="9183" max="9183" width="7.875" style="1" customWidth="1"/>
    <col min="9184" max="9184" width="9.125" style="1" customWidth="1"/>
    <col min="9185" max="9185" width="11.25" style="1" customWidth="1"/>
    <col min="9186" max="9187" width="8.625" style="1" customWidth="1"/>
    <col min="9188" max="9435" width="9" style="1"/>
    <col min="9436" max="9436" width="32.75" style="1" customWidth="1"/>
    <col min="9437" max="9437" width="14.25" style="1" customWidth="1"/>
    <col min="9438" max="9438" width="9" style="1" customWidth="1"/>
    <col min="9439" max="9439" width="7.875" style="1" customWidth="1"/>
    <col min="9440" max="9440" width="9.125" style="1" customWidth="1"/>
    <col min="9441" max="9441" width="11.25" style="1" customWidth="1"/>
    <col min="9442" max="9443" width="8.625" style="1" customWidth="1"/>
    <col min="9444" max="9691" width="9" style="1"/>
    <col min="9692" max="9692" width="32.75" style="1" customWidth="1"/>
    <col min="9693" max="9693" width="14.25" style="1" customWidth="1"/>
    <col min="9694" max="9694" width="9" style="1" customWidth="1"/>
    <col min="9695" max="9695" width="7.875" style="1" customWidth="1"/>
    <col min="9696" max="9696" width="9.125" style="1" customWidth="1"/>
    <col min="9697" max="9697" width="11.25" style="1" customWidth="1"/>
    <col min="9698" max="9699" width="8.625" style="1" customWidth="1"/>
    <col min="9700" max="9947" width="9" style="1"/>
    <col min="9948" max="9948" width="32.75" style="1" customWidth="1"/>
    <col min="9949" max="9949" width="14.25" style="1" customWidth="1"/>
    <col min="9950" max="9950" width="9" style="1" customWidth="1"/>
    <col min="9951" max="9951" width="7.875" style="1" customWidth="1"/>
    <col min="9952" max="9952" width="9.125" style="1" customWidth="1"/>
    <col min="9953" max="9953" width="11.25" style="1" customWidth="1"/>
    <col min="9954" max="9955" width="8.625" style="1" customWidth="1"/>
    <col min="9956" max="10203" width="9" style="1"/>
    <col min="10204" max="10204" width="32.75" style="1" customWidth="1"/>
    <col min="10205" max="10205" width="14.25" style="1" customWidth="1"/>
    <col min="10206" max="10206" width="9" style="1" customWidth="1"/>
    <col min="10207" max="10207" width="7.875" style="1" customWidth="1"/>
    <col min="10208" max="10208" width="9.125" style="1" customWidth="1"/>
    <col min="10209" max="10209" width="11.25" style="1" customWidth="1"/>
    <col min="10210" max="10211" width="8.625" style="1" customWidth="1"/>
    <col min="10212" max="10459" width="9" style="1"/>
    <col min="10460" max="10460" width="32.75" style="1" customWidth="1"/>
    <col min="10461" max="10461" width="14.25" style="1" customWidth="1"/>
    <col min="10462" max="10462" width="9" style="1" customWidth="1"/>
    <col min="10463" max="10463" width="7.875" style="1" customWidth="1"/>
    <col min="10464" max="10464" width="9.125" style="1" customWidth="1"/>
    <col min="10465" max="10465" width="11.25" style="1" customWidth="1"/>
    <col min="10466" max="10467" width="8.625" style="1" customWidth="1"/>
    <col min="10468" max="10715" width="9" style="1"/>
    <col min="10716" max="10716" width="32.75" style="1" customWidth="1"/>
    <col min="10717" max="10717" width="14.25" style="1" customWidth="1"/>
    <col min="10718" max="10718" width="9" style="1" customWidth="1"/>
    <col min="10719" max="10719" width="7.875" style="1" customWidth="1"/>
    <col min="10720" max="10720" width="9.125" style="1" customWidth="1"/>
    <col min="10721" max="10721" width="11.25" style="1" customWidth="1"/>
    <col min="10722" max="10723" width="8.625" style="1" customWidth="1"/>
    <col min="10724" max="10971" width="9" style="1"/>
    <col min="10972" max="10972" width="32.75" style="1" customWidth="1"/>
    <col min="10973" max="10973" width="14.25" style="1" customWidth="1"/>
    <col min="10974" max="10974" width="9" style="1" customWidth="1"/>
    <col min="10975" max="10975" width="7.875" style="1" customWidth="1"/>
    <col min="10976" max="10976" width="9.125" style="1" customWidth="1"/>
    <col min="10977" max="10977" width="11.25" style="1" customWidth="1"/>
    <col min="10978" max="10979" width="8.625" style="1" customWidth="1"/>
    <col min="10980" max="11227" width="9" style="1"/>
    <col min="11228" max="11228" width="32.75" style="1" customWidth="1"/>
    <col min="11229" max="11229" width="14.25" style="1" customWidth="1"/>
    <col min="11230" max="11230" width="9" style="1" customWidth="1"/>
    <col min="11231" max="11231" width="7.875" style="1" customWidth="1"/>
    <col min="11232" max="11232" width="9.125" style="1" customWidth="1"/>
    <col min="11233" max="11233" width="11.25" style="1" customWidth="1"/>
    <col min="11234" max="11235" width="8.625" style="1" customWidth="1"/>
    <col min="11236" max="11483" width="9" style="1"/>
    <col min="11484" max="11484" width="32.75" style="1" customWidth="1"/>
    <col min="11485" max="11485" width="14.25" style="1" customWidth="1"/>
    <col min="11486" max="11486" width="9" style="1" customWidth="1"/>
    <col min="11487" max="11487" width="7.875" style="1" customWidth="1"/>
    <col min="11488" max="11488" width="9.125" style="1" customWidth="1"/>
    <col min="11489" max="11489" width="11.25" style="1" customWidth="1"/>
    <col min="11490" max="11491" width="8.625" style="1" customWidth="1"/>
    <col min="11492" max="11739" width="9" style="1"/>
    <col min="11740" max="11740" width="32.75" style="1" customWidth="1"/>
    <col min="11741" max="11741" width="14.25" style="1" customWidth="1"/>
    <col min="11742" max="11742" width="9" style="1" customWidth="1"/>
    <col min="11743" max="11743" width="7.875" style="1" customWidth="1"/>
    <col min="11744" max="11744" width="9.125" style="1" customWidth="1"/>
    <col min="11745" max="11745" width="11.25" style="1" customWidth="1"/>
    <col min="11746" max="11747" width="8.625" style="1" customWidth="1"/>
    <col min="11748" max="11995" width="9" style="1"/>
    <col min="11996" max="11996" width="32.75" style="1" customWidth="1"/>
    <col min="11997" max="11997" width="14.25" style="1" customWidth="1"/>
    <col min="11998" max="11998" width="9" style="1" customWidth="1"/>
    <col min="11999" max="11999" width="7.875" style="1" customWidth="1"/>
    <col min="12000" max="12000" width="9.125" style="1" customWidth="1"/>
    <col min="12001" max="12001" width="11.25" style="1" customWidth="1"/>
    <col min="12002" max="12003" width="8.625" style="1" customWidth="1"/>
    <col min="12004" max="12251" width="9" style="1"/>
    <col min="12252" max="12252" width="32.75" style="1" customWidth="1"/>
    <col min="12253" max="12253" width="14.25" style="1" customWidth="1"/>
    <col min="12254" max="12254" width="9" style="1" customWidth="1"/>
    <col min="12255" max="12255" width="7.875" style="1" customWidth="1"/>
    <col min="12256" max="12256" width="9.125" style="1" customWidth="1"/>
    <col min="12257" max="12257" width="11.25" style="1" customWidth="1"/>
    <col min="12258" max="12259" width="8.625" style="1" customWidth="1"/>
    <col min="12260" max="12507" width="9" style="1"/>
    <col min="12508" max="12508" width="32.75" style="1" customWidth="1"/>
    <col min="12509" max="12509" width="14.25" style="1" customWidth="1"/>
    <col min="12510" max="12510" width="9" style="1" customWidth="1"/>
    <col min="12511" max="12511" width="7.875" style="1" customWidth="1"/>
    <col min="12512" max="12512" width="9.125" style="1" customWidth="1"/>
    <col min="12513" max="12513" width="11.25" style="1" customWidth="1"/>
    <col min="12514" max="12515" width="8.625" style="1" customWidth="1"/>
    <col min="12516" max="12763" width="9" style="1"/>
    <col min="12764" max="12764" width="32.75" style="1" customWidth="1"/>
    <col min="12765" max="12765" width="14.25" style="1" customWidth="1"/>
    <col min="12766" max="12766" width="9" style="1" customWidth="1"/>
    <col min="12767" max="12767" width="7.875" style="1" customWidth="1"/>
    <col min="12768" max="12768" width="9.125" style="1" customWidth="1"/>
    <col min="12769" max="12769" width="11.25" style="1" customWidth="1"/>
    <col min="12770" max="12771" width="8.625" style="1" customWidth="1"/>
    <col min="12772" max="13019" width="9" style="1"/>
    <col min="13020" max="13020" width="32.75" style="1" customWidth="1"/>
    <col min="13021" max="13021" width="14.25" style="1" customWidth="1"/>
    <col min="13022" max="13022" width="9" style="1" customWidth="1"/>
    <col min="13023" max="13023" width="7.875" style="1" customWidth="1"/>
    <col min="13024" max="13024" width="9.125" style="1" customWidth="1"/>
    <col min="13025" max="13025" width="11.25" style="1" customWidth="1"/>
    <col min="13026" max="13027" width="8.625" style="1" customWidth="1"/>
    <col min="13028" max="13275" width="9" style="1"/>
    <col min="13276" max="13276" width="32.75" style="1" customWidth="1"/>
    <col min="13277" max="13277" width="14.25" style="1" customWidth="1"/>
    <col min="13278" max="13278" width="9" style="1" customWidth="1"/>
    <col min="13279" max="13279" width="7.875" style="1" customWidth="1"/>
    <col min="13280" max="13280" width="9.125" style="1" customWidth="1"/>
    <col min="13281" max="13281" width="11.25" style="1" customWidth="1"/>
    <col min="13282" max="13283" width="8.625" style="1" customWidth="1"/>
    <col min="13284" max="13531" width="9" style="1"/>
    <col min="13532" max="13532" width="32.75" style="1" customWidth="1"/>
    <col min="13533" max="13533" width="14.25" style="1" customWidth="1"/>
    <col min="13534" max="13534" width="9" style="1" customWidth="1"/>
    <col min="13535" max="13535" width="7.875" style="1" customWidth="1"/>
    <col min="13536" max="13536" width="9.125" style="1" customWidth="1"/>
    <col min="13537" max="13537" width="11.25" style="1" customWidth="1"/>
    <col min="13538" max="13539" width="8.625" style="1" customWidth="1"/>
    <col min="13540" max="13787" width="9" style="1"/>
    <col min="13788" max="13788" width="32.75" style="1" customWidth="1"/>
    <col min="13789" max="13789" width="14.25" style="1" customWidth="1"/>
    <col min="13790" max="13790" width="9" style="1" customWidth="1"/>
    <col min="13791" max="13791" width="7.875" style="1" customWidth="1"/>
    <col min="13792" max="13792" width="9.125" style="1" customWidth="1"/>
    <col min="13793" max="13793" width="11.25" style="1" customWidth="1"/>
    <col min="13794" max="13795" width="8.625" style="1" customWidth="1"/>
    <col min="13796" max="14043" width="9" style="1"/>
    <col min="14044" max="14044" width="32.75" style="1" customWidth="1"/>
    <col min="14045" max="14045" width="14.25" style="1" customWidth="1"/>
    <col min="14046" max="14046" width="9" style="1" customWidth="1"/>
    <col min="14047" max="14047" width="7.875" style="1" customWidth="1"/>
    <col min="14048" max="14048" width="9.125" style="1" customWidth="1"/>
    <col min="14049" max="14049" width="11.25" style="1" customWidth="1"/>
    <col min="14050" max="14051" width="8.625" style="1" customWidth="1"/>
    <col min="14052" max="14299" width="9" style="1"/>
    <col min="14300" max="14300" width="32.75" style="1" customWidth="1"/>
    <col min="14301" max="14301" width="14.25" style="1" customWidth="1"/>
    <col min="14302" max="14302" width="9" style="1" customWidth="1"/>
    <col min="14303" max="14303" width="7.875" style="1" customWidth="1"/>
    <col min="14304" max="14304" width="9.125" style="1" customWidth="1"/>
    <col min="14305" max="14305" width="11.25" style="1" customWidth="1"/>
    <col min="14306" max="14307" width="8.625" style="1" customWidth="1"/>
    <col min="14308" max="14555" width="9" style="1"/>
    <col min="14556" max="14556" width="32.75" style="1" customWidth="1"/>
    <col min="14557" max="14557" width="14.25" style="1" customWidth="1"/>
    <col min="14558" max="14558" width="9" style="1" customWidth="1"/>
    <col min="14559" max="14559" width="7.875" style="1" customWidth="1"/>
    <col min="14560" max="14560" width="9.125" style="1" customWidth="1"/>
    <col min="14561" max="14561" width="11.25" style="1" customWidth="1"/>
    <col min="14562" max="14563" width="8.625" style="1" customWidth="1"/>
    <col min="14564" max="14811" width="9" style="1"/>
    <col min="14812" max="14812" width="32.75" style="1" customWidth="1"/>
    <col min="14813" max="14813" width="14.25" style="1" customWidth="1"/>
    <col min="14814" max="14814" width="9" style="1" customWidth="1"/>
    <col min="14815" max="14815" width="7.875" style="1" customWidth="1"/>
    <col min="14816" max="14816" width="9.125" style="1" customWidth="1"/>
    <col min="14817" max="14817" width="11.25" style="1" customWidth="1"/>
    <col min="14818" max="14819" width="8.625" style="1" customWidth="1"/>
    <col min="14820" max="15067" width="9" style="1"/>
    <col min="15068" max="15068" width="32.75" style="1" customWidth="1"/>
    <col min="15069" max="15069" width="14.25" style="1" customWidth="1"/>
    <col min="15070" max="15070" width="9" style="1" customWidth="1"/>
    <col min="15071" max="15071" width="7.875" style="1" customWidth="1"/>
    <col min="15072" max="15072" width="9.125" style="1" customWidth="1"/>
    <col min="15073" max="15073" width="11.25" style="1" customWidth="1"/>
    <col min="15074" max="15075" width="8.625" style="1" customWidth="1"/>
    <col min="15076" max="15323" width="9" style="1"/>
    <col min="15324" max="15324" width="32.75" style="1" customWidth="1"/>
    <col min="15325" max="15325" width="14.25" style="1" customWidth="1"/>
    <col min="15326" max="15326" width="9" style="1" customWidth="1"/>
    <col min="15327" max="15327" width="7.875" style="1" customWidth="1"/>
    <col min="15328" max="15328" width="9.125" style="1" customWidth="1"/>
    <col min="15329" max="15329" width="11.25" style="1" customWidth="1"/>
    <col min="15330" max="15331" width="8.625" style="1" customWidth="1"/>
    <col min="15332" max="15579" width="9" style="1"/>
    <col min="15580" max="15580" width="32.75" style="1" customWidth="1"/>
    <col min="15581" max="15581" width="14.25" style="1" customWidth="1"/>
    <col min="15582" max="15582" width="9" style="1" customWidth="1"/>
    <col min="15583" max="15583" width="7.875" style="1" customWidth="1"/>
    <col min="15584" max="15584" width="9.125" style="1" customWidth="1"/>
    <col min="15585" max="15585" width="11.25" style="1" customWidth="1"/>
    <col min="15586" max="15587" width="8.625" style="1" customWidth="1"/>
    <col min="15588" max="15835" width="9" style="1"/>
    <col min="15836" max="15836" width="32.75" style="1" customWidth="1"/>
    <col min="15837" max="15837" width="14.25" style="1" customWidth="1"/>
    <col min="15838" max="15838" width="9" style="1" customWidth="1"/>
    <col min="15839" max="15839" width="7.875" style="1" customWidth="1"/>
    <col min="15840" max="15840" width="9.125" style="1" customWidth="1"/>
    <col min="15841" max="15841" width="11.25" style="1" customWidth="1"/>
    <col min="15842" max="15843" width="8.625" style="1" customWidth="1"/>
    <col min="15844" max="16091" width="9" style="1"/>
    <col min="16092" max="16092" width="32.75" style="1" customWidth="1"/>
    <col min="16093" max="16093" width="14.25" style="1" customWidth="1"/>
    <col min="16094" max="16094" width="9" style="1" customWidth="1"/>
    <col min="16095" max="16095" width="7.875" style="1" customWidth="1"/>
    <col min="16096" max="16096" width="9.125" style="1" customWidth="1"/>
    <col min="16097" max="16097" width="11.25" style="1" customWidth="1"/>
    <col min="16098" max="16099" width="8.625" style="1" customWidth="1"/>
    <col min="16100" max="16384" width="9" style="1"/>
  </cols>
  <sheetData>
    <row r="1" spans="1:8" ht="42" customHeight="1" x14ac:dyDescent="0.15">
      <c r="A1" s="49" t="s">
        <v>125</v>
      </c>
      <c r="B1" s="49"/>
      <c r="C1" s="49"/>
      <c r="D1" s="49"/>
      <c r="E1" s="49"/>
      <c r="F1" s="49"/>
      <c r="G1" s="49"/>
      <c r="H1" s="49"/>
    </row>
    <row r="2" spans="1:8" ht="21.75" customHeight="1" x14ac:dyDescent="0.15">
      <c r="A2" s="19"/>
      <c r="B2" s="26"/>
      <c r="C2" s="26"/>
      <c r="D2" s="26"/>
      <c r="E2" s="26"/>
      <c r="F2" s="36"/>
      <c r="G2" s="25"/>
      <c r="H2" s="20" t="s">
        <v>0</v>
      </c>
    </row>
    <row r="3" spans="1:8" ht="13.5" customHeight="1" x14ac:dyDescent="0.15">
      <c r="A3" s="51" t="s">
        <v>1</v>
      </c>
      <c r="B3" s="51" t="s">
        <v>2</v>
      </c>
      <c r="C3" s="54" t="s">
        <v>117</v>
      </c>
      <c r="D3" s="54" t="s">
        <v>122</v>
      </c>
      <c r="E3" s="56" t="s">
        <v>3</v>
      </c>
      <c r="F3" s="52" t="s">
        <v>113</v>
      </c>
      <c r="G3" s="50" t="s">
        <v>4</v>
      </c>
      <c r="H3" s="50"/>
    </row>
    <row r="4" spans="1:8" ht="24" customHeight="1" x14ac:dyDescent="0.15">
      <c r="A4" s="51"/>
      <c r="B4" s="51"/>
      <c r="C4" s="55"/>
      <c r="D4" s="55"/>
      <c r="E4" s="56"/>
      <c r="F4" s="53"/>
      <c r="G4" s="39" t="s">
        <v>5</v>
      </c>
      <c r="H4" s="40" t="s">
        <v>6</v>
      </c>
    </row>
    <row r="5" spans="1:8" ht="23.1" customHeight="1" x14ac:dyDescent="0.15">
      <c r="A5" s="21" t="s">
        <v>99</v>
      </c>
      <c r="B5" s="10">
        <f>B6+B7+B8+B9+B17+B18+B19+B39+B52+B60+B66+B74+B75+B76+B77+B78+B79+B81+B82+B83+B80</f>
        <v>153848</v>
      </c>
      <c r="C5" s="10">
        <f>C6+C7+C8+C9+C17+C18+C19+C39+C52+C60+C66+C74+C75+C76+C77+C78+C79+C80+C81+C84</f>
        <v>25411</v>
      </c>
      <c r="D5" s="10">
        <f>D6+D7+D8+D9+D17+D18+D19+D39+D52+D60+D66+D74+D75+D76+D77+D78+D79+D81+D84</f>
        <v>17753</v>
      </c>
      <c r="E5" s="10">
        <f>C5/B5*100</f>
        <v>16.516951796578443</v>
      </c>
      <c r="F5" s="10">
        <f>F6+F7+F8+F9+F17+F18+F19+F39+F52+F60+F66+F74+F75+F76+F77+F78+F79+F81+F84</f>
        <v>16738</v>
      </c>
      <c r="G5" s="10">
        <f>C5-F5</f>
        <v>8673</v>
      </c>
      <c r="H5" s="10">
        <f t="shared" ref="H5:H67" si="0">G5/F5*100</f>
        <v>51.816226550364441</v>
      </c>
    </row>
    <row r="6" spans="1:8" ht="23.1" customHeight="1" x14ac:dyDescent="0.15">
      <c r="A6" s="8" t="s">
        <v>89</v>
      </c>
      <c r="B6" s="31">
        <v>27914</v>
      </c>
      <c r="C6" s="31">
        <v>4767</v>
      </c>
      <c r="D6" s="31">
        <v>5730</v>
      </c>
      <c r="E6" s="10">
        <f>C6/B6*100</f>
        <v>17.077452174536077</v>
      </c>
      <c r="F6" s="31">
        <v>2735</v>
      </c>
      <c r="G6" s="10">
        <f t="shared" ref="G6:G69" si="1">C6-F6</f>
        <v>2032</v>
      </c>
      <c r="H6" s="10">
        <f t="shared" si="0"/>
        <v>74.296160877513699</v>
      </c>
    </row>
    <row r="7" spans="1:8" ht="23.1" customHeight="1" x14ac:dyDescent="0.15">
      <c r="A7" s="8" t="s">
        <v>90</v>
      </c>
      <c r="B7" s="31">
        <v>145</v>
      </c>
      <c r="C7" s="31"/>
      <c r="D7" s="31">
        <v>5</v>
      </c>
      <c r="E7" s="10">
        <f>C7/B7*100</f>
        <v>0</v>
      </c>
      <c r="F7" s="31"/>
      <c r="G7" s="10">
        <f t="shared" si="1"/>
        <v>0</v>
      </c>
      <c r="H7" s="10"/>
    </row>
    <row r="8" spans="1:8" ht="23.1" customHeight="1" x14ac:dyDescent="0.15">
      <c r="A8" s="8" t="s">
        <v>91</v>
      </c>
      <c r="B8" s="31">
        <v>10839</v>
      </c>
      <c r="C8" s="31">
        <v>1590</v>
      </c>
      <c r="D8" s="31">
        <v>246</v>
      </c>
      <c r="E8" s="10">
        <f>C8/B8*100</f>
        <v>14.669249930805424</v>
      </c>
      <c r="F8" s="31">
        <v>1084</v>
      </c>
      <c r="G8" s="10">
        <f t="shared" si="1"/>
        <v>506</v>
      </c>
      <c r="H8" s="10">
        <f t="shared" si="0"/>
        <v>46.678966789667896</v>
      </c>
    </row>
    <row r="9" spans="1:8" ht="23.1" customHeight="1" x14ac:dyDescent="0.15">
      <c r="A9" s="8" t="s">
        <v>92</v>
      </c>
      <c r="B9" s="31">
        <v>40065</v>
      </c>
      <c r="C9" s="31">
        <v>5996</v>
      </c>
      <c r="D9" s="31">
        <v>1535</v>
      </c>
      <c r="E9" s="10">
        <f>C9/B9*100</f>
        <v>14.965680768750781</v>
      </c>
      <c r="F9" s="31">
        <v>3648</v>
      </c>
      <c r="G9" s="10">
        <f t="shared" si="1"/>
        <v>2348</v>
      </c>
      <c r="H9" s="10">
        <f t="shared" si="0"/>
        <v>64.364035087719301</v>
      </c>
    </row>
    <row r="10" spans="1:8" ht="23.1" customHeight="1" x14ac:dyDescent="0.15">
      <c r="A10" s="8" t="s">
        <v>7</v>
      </c>
      <c r="B10" s="31">
        <v>950</v>
      </c>
      <c r="C10" s="31">
        <v>120</v>
      </c>
      <c r="D10" s="31">
        <v>42</v>
      </c>
      <c r="E10" s="10">
        <f>C10/B10*100</f>
        <v>12.631578947368421</v>
      </c>
      <c r="F10" s="31">
        <v>95</v>
      </c>
      <c r="G10" s="10">
        <f t="shared" si="1"/>
        <v>25</v>
      </c>
      <c r="H10" s="10">
        <f t="shared" si="0"/>
        <v>26.315789473684209</v>
      </c>
    </row>
    <row r="11" spans="1:8" ht="23.1" customHeight="1" x14ac:dyDescent="0.15">
      <c r="A11" s="8" t="s">
        <v>8</v>
      </c>
      <c r="B11" s="31">
        <v>37980</v>
      </c>
      <c r="C11" s="31">
        <v>5668</v>
      </c>
      <c r="D11" s="31">
        <v>1420</v>
      </c>
      <c r="E11" s="10">
        <f>C11/B11*100</f>
        <v>14.923644023170091</v>
      </c>
      <c r="F11" s="31">
        <v>3006</v>
      </c>
      <c r="G11" s="10">
        <f t="shared" si="1"/>
        <v>2662</v>
      </c>
      <c r="H11" s="10">
        <f t="shared" si="0"/>
        <v>88.556220891550225</v>
      </c>
    </row>
    <row r="12" spans="1:8" ht="23.1" customHeight="1" x14ac:dyDescent="0.15">
      <c r="A12" s="8" t="s">
        <v>9</v>
      </c>
      <c r="B12" s="31">
        <v>147</v>
      </c>
      <c r="C12" s="31">
        <v>147</v>
      </c>
      <c r="D12" s="31"/>
      <c r="E12" s="10">
        <f>C12/B12*100</f>
        <v>100</v>
      </c>
      <c r="F12" s="31">
        <v>187</v>
      </c>
      <c r="G12" s="10">
        <f t="shared" si="1"/>
        <v>-40</v>
      </c>
      <c r="H12" s="10">
        <f t="shared" si="0"/>
        <v>-21.390374331550802</v>
      </c>
    </row>
    <row r="13" spans="1:8" ht="23.1" hidden="1" customHeight="1" x14ac:dyDescent="0.15">
      <c r="A13" s="8" t="s">
        <v>10</v>
      </c>
      <c r="B13" s="31"/>
      <c r="C13" s="31"/>
      <c r="D13" s="31"/>
      <c r="E13" s="10"/>
      <c r="F13" s="31"/>
      <c r="G13" s="10">
        <f t="shared" si="1"/>
        <v>0</v>
      </c>
      <c r="H13" s="10" t="e">
        <f t="shared" si="0"/>
        <v>#DIV/0!</v>
      </c>
    </row>
    <row r="14" spans="1:8" ht="23.1" hidden="1" customHeight="1" x14ac:dyDescent="0.15">
      <c r="A14" s="8" t="s">
        <v>100</v>
      </c>
      <c r="B14" s="31"/>
      <c r="C14" s="31"/>
      <c r="D14" s="31"/>
      <c r="E14" s="10"/>
      <c r="F14" s="31">
        <v>360</v>
      </c>
      <c r="G14" s="10">
        <f t="shared" si="1"/>
        <v>-360</v>
      </c>
      <c r="H14" s="10"/>
    </row>
    <row r="15" spans="1:8" ht="23.1" customHeight="1" x14ac:dyDescent="0.15">
      <c r="A15" s="8" t="s">
        <v>11</v>
      </c>
      <c r="B15" s="31">
        <v>988</v>
      </c>
      <c r="C15" s="31">
        <v>61</v>
      </c>
      <c r="D15" s="31">
        <v>73</v>
      </c>
      <c r="E15" s="10">
        <f>C15/B15*100</f>
        <v>6.1740890688259107</v>
      </c>
      <c r="F15" s="31"/>
      <c r="G15" s="10">
        <f t="shared" si="1"/>
        <v>61</v>
      </c>
      <c r="H15" s="10"/>
    </row>
    <row r="16" spans="1:8" ht="23.1" hidden="1" customHeight="1" x14ac:dyDescent="0.15">
      <c r="A16" s="8" t="s">
        <v>12</v>
      </c>
      <c r="B16" s="31"/>
      <c r="C16" s="31"/>
      <c r="D16" s="31"/>
      <c r="E16" s="10" t="e">
        <f>C16/B16*100</f>
        <v>#DIV/0!</v>
      </c>
      <c r="F16" s="31"/>
      <c r="G16" s="10">
        <f t="shared" si="1"/>
        <v>0</v>
      </c>
      <c r="H16" s="10" t="e">
        <f t="shared" si="0"/>
        <v>#DIV/0!</v>
      </c>
    </row>
    <row r="17" spans="1:8" ht="23.1" customHeight="1" x14ac:dyDescent="0.15">
      <c r="A17" s="8" t="s">
        <v>93</v>
      </c>
      <c r="B17" s="31">
        <v>260</v>
      </c>
      <c r="C17" s="31">
        <v>51</v>
      </c>
      <c r="D17" s="31">
        <v>1</v>
      </c>
      <c r="E17" s="10">
        <f>C17/B17*100</f>
        <v>19.615384615384617</v>
      </c>
      <c r="F17" s="31">
        <v>11</v>
      </c>
      <c r="G17" s="10">
        <f t="shared" si="1"/>
        <v>40</v>
      </c>
      <c r="H17" s="10">
        <f t="shared" si="0"/>
        <v>363.63636363636363</v>
      </c>
    </row>
    <row r="18" spans="1:8" ht="23.1" customHeight="1" x14ac:dyDescent="0.15">
      <c r="A18" s="8" t="s">
        <v>94</v>
      </c>
      <c r="B18" s="31">
        <v>469</v>
      </c>
      <c r="C18" s="31">
        <v>71</v>
      </c>
      <c r="D18" s="31">
        <v>11</v>
      </c>
      <c r="E18" s="10">
        <f>C18/B18*100</f>
        <v>15.13859275053305</v>
      </c>
      <c r="F18" s="31">
        <v>28</v>
      </c>
      <c r="G18" s="10">
        <f t="shared" si="1"/>
        <v>43</v>
      </c>
      <c r="H18" s="10">
        <f t="shared" si="0"/>
        <v>153.57142857142858</v>
      </c>
    </row>
    <row r="19" spans="1:8" ht="23.1" customHeight="1" x14ac:dyDescent="0.15">
      <c r="A19" s="8" t="s">
        <v>95</v>
      </c>
      <c r="B19" s="31">
        <v>36553</v>
      </c>
      <c r="C19" s="31">
        <v>3904</v>
      </c>
      <c r="D19" s="31">
        <v>3700</v>
      </c>
      <c r="E19" s="10">
        <f>C19/B19*100</f>
        <v>10.68038191119744</v>
      </c>
      <c r="F19" s="31">
        <v>5087</v>
      </c>
      <c r="G19" s="10">
        <f t="shared" si="1"/>
        <v>-1183</v>
      </c>
      <c r="H19" s="10">
        <f t="shared" si="0"/>
        <v>-23.255356791822294</v>
      </c>
    </row>
    <row r="20" spans="1:8" ht="23.1" customHeight="1" x14ac:dyDescent="0.15">
      <c r="A20" s="11" t="s">
        <v>81</v>
      </c>
      <c r="B20" s="32">
        <v>551</v>
      </c>
      <c r="C20" s="32">
        <v>82</v>
      </c>
      <c r="D20" s="32">
        <v>31</v>
      </c>
      <c r="E20" s="10">
        <f>C20/B20*100</f>
        <v>14.882032667876588</v>
      </c>
      <c r="F20" s="32">
        <v>269</v>
      </c>
      <c r="G20" s="10">
        <f t="shared" si="1"/>
        <v>-187</v>
      </c>
      <c r="H20" s="10">
        <f t="shared" si="0"/>
        <v>-69.516728624535318</v>
      </c>
    </row>
    <row r="21" spans="1:8" ht="23.1" customHeight="1" x14ac:dyDescent="0.15">
      <c r="A21" s="11" t="s">
        <v>13</v>
      </c>
      <c r="B21" s="32">
        <v>447</v>
      </c>
      <c r="C21" s="32">
        <v>22</v>
      </c>
      <c r="D21" s="32">
        <v>400</v>
      </c>
      <c r="E21" s="10">
        <f>C21/B21*100</f>
        <v>4.9217002237136462</v>
      </c>
      <c r="F21" s="32">
        <v>182</v>
      </c>
      <c r="G21" s="10">
        <f t="shared" si="1"/>
        <v>-160</v>
      </c>
      <c r="H21" s="10">
        <f t="shared" si="0"/>
        <v>-87.912087912087912</v>
      </c>
    </row>
    <row r="22" spans="1:8" ht="23.1" hidden="1" customHeight="1" x14ac:dyDescent="0.15">
      <c r="A22" s="8" t="s">
        <v>14</v>
      </c>
      <c r="B22" s="31"/>
      <c r="C22" s="31"/>
      <c r="D22" s="31"/>
      <c r="E22" s="10" t="e">
        <f>C22/B22*100</f>
        <v>#DIV/0!</v>
      </c>
      <c r="F22" s="31"/>
      <c r="G22" s="10">
        <f t="shared" si="1"/>
        <v>0</v>
      </c>
      <c r="H22" s="10" t="e">
        <f t="shared" si="0"/>
        <v>#DIV/0!</v>
      </c>
    </row>
    <row r="23" spans="1:8" ht="23.1" customHeight="1" x14ac:dyDescent="0.15">
      <c r="A23" s="8" t="s">
        <v>119</v>
      </c>
      <c r="B23" s="31">
        <v>30371</v>
      </c>
      <c r="C23" s="31">
        <v>2393</v>
      </c>
      <c r="D23" s="31">
        <v>1593</v>
      </c>
      <c r="E23" s="10">
        <f>C23/B23*100</f>
        <v>7.8792268940765871</v>
      </c>
      <c r="F23" s="31">
        <v>2193</v>
      </c>
      <c r="G23" s="10">
        <f t="shared" si="1"/>
        <v>200</v>
      </c>
      <c r="H23" s="10">
        <f t="shared" si="0"/>
        <v>9.1199270405836756</v>
      </c>
    </row>
    <row r="24" spans="1:8" ht="23.1" hidden="1" customHeight="1" x14ac:dyDescent="0.15">
      <c r="A24" s="8" t="s">
        <v>15</v>
      </c>
      <c r="B24" s="31"/>
      <c r="C24" s="31"/>
      <c r="D24" s="31"/>
      <c r="E24" s="10" t="e">
        <f>C24/B24*100</f>
        <v>#DIV/0!</v>
      </c>
      <c r="F24" s="31"/>
      <c r="G24" s="10">
        <f t="shared" si="1"/>
        <v>0</v>
      </c>
      <c r="H24" s="10" t="e">
        <f t="shared" si="0"/>
        <v>#DIV/0!</v>
      </c>
    </row>
    <row r="25" spans="1:8" ht="23.1" customHeight="1" x14ac:dyDescent="0.15">
      <c r="A25" s="8" t="s">
        <v>16</v>
      </c>
      <c r="B25" s="31">
        <v>497</v>
      </c>
      <c r="C25" s="31">
        <v>155</v>
      </c>
      <c r="D25" s="31">
        <v>1127</v>
      </c>
      <c r="E25" s="10">
        <f>C25/B25*100</f>
        <v>31.187122736418509</v>
      </c>
      <c r="F25" s="31">
        <v>1817</v>
      </c>
      <c r="G25" s="10">
        <f t="shared" si="1"/>
        <v>-1662</v>
      </c>
      <c r="H25" s="10">
        <f t="shared" si="0"/>
        <v>-91.469455145844805</v>
      </c>
    </row>
    <row r="26" spans="1:8" ht="23.1" customHeight="1" x14ac:dyDescent="0.15">
      <c r="A26" s="13" t="s">
        <v>17</v>
      </c>
      <c r="B26" s="32">
        <v>954</v>
      </c>
      <c r="C26" s="32">
        <v>307</v>
      </c>
      <c r="D26" s="32">
        <v>137</v>
      </c>
      <c r="E26" s="10">
        <f>C26/B26*100</f>
        <v>32.180293501048219</v>
      </c>
      <c r="F26" s="32">
        <v>70</v>
      </c>
      <c r="G26" s="10">
        <f t="shared" si="1"/>
        <v>237</v>
      </c>
      <c r="H26" s="10">
        <f t="shared" si="0"/>
        <v>338.57142857142856</v>
      </c>
    </row>
    <row r="27" spans="1:8" ht="23.1" customHeight="1" x14ac:dyDescent="0.15">
      <c r="A27" s="13" t="s">
        <v>18</v>
      </c>
      <c r="B27" s="32">
        <v>1250</v>
      </c>
      <c r="C27" s="32">
        <v>5</v>
      </c>
      <c r="D27" s="32">
        <v>9</v>
      </c>
      <c r="E27" s="10"/>
      <c r="F27" s="32"/>
      <c r="G27" s="10">
        <f t="shared" si="1"/>
        <v>5</v>
      </c>
      <c r="H27" s="10"/>
    </row>
    <row r="28" spans="1:8" ht="23.1" customHeight="1" x14ac:dyDescent="0.15">
      <c r="A28" s="12" t="s">
        <v>19</v>
      </c>
      <c r="B28" s="31">
        <v>304</v>
      </c>
      <c r="C28" s="31">
        <v>279</v>
      </c>
      <c r="D28" s="31">
        <v>44</v>
      </c>
      <c r="E28" s="10">
        <f>C28/B28*100</f>
        <v>91.776315789473685</v>
      </c>
      <c r="F28" s="31">
        <v>8</v>
      </c>
      <c r="G28" s="10">
        <f t="shared" si="1"/>
        <v>271</v>
      </c>
      <c r="H28" s="10">
        <f t="shared" si="0"/>
        <v>3387.5</v>
      </c>
    </row>
    <row r="29" spans="1:8" ht="23.1" customHeight="1" x14ac:dyDescent="0.15">
      <c r="A29" s="8" t="s">
        <v>20</v>
      </c>
      <c r="B29" s="31">
        <v>304</v>
      </c>
      <c r="C29" s="31">
        <v>150</v>
      </c>
      <c r="D29" s="31">
        <v>94</v>
      </c>
      <c r="E29" s="10">
        <f>C29/B29*100</f>
        <v>49.34210526315789</v>
      </c>
      <c r="F29" s="31">
        <v>95</v>
      </c>
      <c r="G29" s="10">
        <f t="shared" si="1"/>
        <v>55</v>
      </c>
      <c r="H29" s="10">
        <f t="shared" si="0"/>
        <v>57.894736842105267</v>
      </c>
    </row>
    <row r="30" spans="1:8" ht="23.1" hidden="1" customHeight="1" x14ac:dyDescent="0.15">
      <c r="A30" s="8" t="s">
        <v>21</v>
      </c>
      <c r="B30" s="31"/>
      <c r="C30" s="31"/>
      <c r="D30" s="31"/>
      <c r="E30" s="10" t="e">
        <f>C30/B30*100</f>
        <v>#DIV/0!</v>
      </c>
      <c r="F30" s="31"/>
      <c r="G30" s="10">
        <f t="shared" si="1"/>
        <v>0</v>
      </c>
      <c r="H30" s="10" t="e">
        <f t="shared" si="0"/>
        <v>#DIV/0!</v>
      </c>
    </row>
    <row r="31" spans="1:8" ht="23.1" customHeight="1" x14ac:dyDescent="0.15">
      <c r="A31" s="12" t="s">
        <v>22</v>
      </c>
      <c r="B31" s="31">
        <v>68</v>
      </c>
      <c r="C31" s="31">
        <v>7</v>
      </c>
      <c r="D31" s="31"/>
      <c r="E31" s="10">
        <f>C31/B31*100</f>
        <v>10.294117647058822</v>
      </c>
      <c r="F31" s="31">
        <v>4</v>
      </c>
      <c r="G31" s="10">
        <f t="shared" si="1"/>
        <v>3</v>
      </c>
      <c r="H31" s="10">
        <f t="shared" si="0"/>
        <v>75</v>
      </c>
    </row>
    <row r="32" spans="1:8" ht="23.1" customHeight="1" x14ac:dyDescent="0.15">
      <c r="A32" s="12" t="s">
        <v>23</v>
      </c>
      <c r="B32" s="31">
        <v>733</v>
      </c>
      <c r="C32" s="31"/>
      <c r="D32" s="31">
        <v>223</v>
      </c>
      <c r="E32" s="10">
        <f>C32/B32*100</f>
        <v>0</v>
      </c>
      <c r="F32" s="31">
        <v>224</v>
      </c>
      <c r="G32" s="10">
        <f t="shared" si="1"/>
        <v>-224</v>
      </c>
      <c r="H32" s="10"/>
    </row>
    <row r="33" spans="1:8" ht="23.1" customHeight="1" x14ac:dyDescent="0.15">
      <c r="A33" s="12" t="s">
        <v>24</v>
      </c>
      <c r="B33" s="31">
        <v>123</v>
      </c>
      <c r="C33" s="31"/>
      <c r="D33" s="31">
        <v>20</v>
      </c>
      <c r="E33" s="10">
        <f>C33/B33*100</f>
        <v>0</v>
      </c>
      <c r="F33" s="31">
        <v>127</v>
      </c>
      <c r="G33" s="10">
        <f t="shared" si="1"/>
        <v>-127</v>
      </c>
      <c r="H33" s="10"/>
    </row>
    <row r="34" spans="1:8" ht="23.1" customHeight="1" x14ac:dyDescent="0.15">
      <c r="A34" s="12" t="s">
        <v>96</v>
      </c>
      <c r="B34" s="31">
        <v>53</v>
      </c>
      <c r="C34" s="31">
        <v>30</v>
      </c>
      <c r="D34" s="31">
        <v>22</v>
      </c>
      <c r="E34" s="10">
        <f>C34/B34*100</f>
        <v>56.60377358490566</v>
      </c>
      <c r="F34" s="31">
        <v>13</v>
      </c>
      <c r="G34" s="10">
        <f t="shared" si="1"/>
        <v>17</v>
      </c>
      <c r="H34" s="10">
        <f t="shared" si="0"/>
        <v>130.76923076923077</v>
      </c>
    </row>
    <row r="35" spans="1:8" ht="23.1" customHeight="1" x14ac:dyDescent="0.15">
      <c r="A35" s="12" t="s">
        <v>25</v>
      </c>
      <c r="B35" s="48">
        <f>453+3</f>
        <v>456</v>
      </c>
      <c r="C35" s="31">
        <v>453</v>
      </c>
      <c r="D35" s="31"/>
      <c r="E35" s="10">
        <f>C35/B35*100</f>
        <v>99.342105263157904</v>
      </c>
      <c r="F35" s="31">
        <v>1</v>
      </c>
      <c r="G35" s="10">
        <f t="shared" si="1"/>
        <v>452</v>
      </c>
      <c r="H35" s="10">
        <f t="shared" si="0"/>
        <v>45200</v>
      </c>
    </row>
    <row r="36" spans="1:8" ht="23.1" customHeight="1" x14ac:dyDescent="0.15">
      <c r="A36" s="22" t="s">
        <v>26</v>
      </c>
      <c r="B36" s="31">
        <v>205</v>
      </c>
      <c r="C36" s="31"/>
      <c r="D36" s="31"/>
      <c r="E36" s="10">
        <f>C36/B36*100</f>
        <v>0</v>
      </c>
      <c r="F36" s="31"/>
      <c r="G36" s="10">
        <f t="shared" si="1"/>
        <v>0</v>
      </c>
      <c r="H36" s="10"/>
    </row>
    <row r="37" spans="1:8" ht="23.1" customHeight="1" x14ac:dyDescent="0.15">
      <c r="A37" s="22" t="s">
        <v>111</v>
      </c>
      <c r="B37" s="31">
        <v>237</v>
      </c>
      <c r="C37" s="31">
        <v>21</v>
      </c>
      <c r="D37" s="31"/>
      <c r="E37" s="10">
        <f>C37/B37*100</f>
        <v>8.8607594936708853</v>
      </c>
      <c r="F37" s="31">
        <v>84</v>
      </c>
      <c r="G37" s="10">
        <f t="shared" si="1"/>
        <v>-63</v>
      </c>
      <c r="H37" s="10">
        <f t="shared" si="0"/>
        <v>-75</v>
      </c>
    </row>
    <row r="38" spans="1:8" ht="23.1" hidden="1" customHeight="1" x14ac:dyDescent="0.15">
      <c r="A38" s="8" t="s">
        <v>97</v>
      </c>
      <c r="B38" s="31"/>
      <c r="C38" s="31"/>
      <c r="D38" s="31"/>
      <c r="E38" s="10" t="e">
        <f>C38/B38*100</f>
        <v>#DIV/0!</v>
      </c>
      <c r="F38" s="31"/>
      <c r="G38" s="10">
        <f t="shared" si="1"/>
        <v>0</v>
      </c>
      <c r="H38" s="10" t="e">
        <f t="shared" si="0"/>
        <v>#DIV/0!</v>
      </c>
    </row>
    <row r="39" spans="1:8" ht="23.1" customHeight="1" x14ac:dyDescent="0.15">
      <c r="A39" s="8" t="s">
        <v>82</v>
      </c>
      <c r="B39" s="31">
        <v>8697</v>
      </c>
      <c r="C39" s="31">
        <v>1141</v>
      </c>
      <c r="D39" s="31">
        <v>545</v>
      </c>
      <c r="E39" s="10">
        <f>C39/B39*100</f>
        <v>13.119466482695183</v>
      </c>
      <c r="F39" s="31">
        <v>718</v>
      </c>
      <c r="G39" s="10">
        <f t="shared" si="1"/>
        <v>423</v>
      </c>
      <c r="H39" s="10">
        <f t="shared" si="0"/>
        <v>58.913649025069638</v>
      </c>
    </row>
    <row r="40" spans="1:8" ht="23.1" customHeight="1" x14ac:dyDescent="0.15">
      <c r="A40" s="11" t="s">
        <v>83</v>
      </c>
      <c r="B40" s="32">
        <v>598</v>
      </c>
      <c r="C40" s="32">
        <v>76</v>
      </c>
      <c r="D40" s="32">
        <v>20</v>
      </c>
      <c r="E40" s="10">
        <f>C40/B40*100</f>
        <v>12.709030100334449</v>
      </c>
      <c r="F40" s="32">
        <v>40</v>
      </c>
      <c r="G40" s="10">
        <f t="shared" si="1"/>
        <v>36</v>
      </c>
      <c r="H40" s="10">
        <f t="shared" si="0"/>
        <v>90</v>
      </c>
    </row>
    <row r="41" spans="1:8" ht="23.1" customHeight="1" x14ac:dyDescent="0.15">
      <c r="A41" s="8" t="s">
        <v>27</v>
      </c>
      <c r="B41" s="31">
        <v>639</v>
      </c>
      <c r="C41" s="31">
        <v>70</v>
      </c>
      <c r="D41" s="31">
        <v>96</v>
      </c>
      <c r="E41" s="10">
        <f>C41/B41*100</f>
        <v>10.954616588419405</v>
      </c>
      <c r="F41" s="31">
        <v>124</v>
      </c>
      <c r="G41" s="10">
        <f t="shared" si="1"/>
        <v>-54</v>
      </c>
      <c r="H41" s="10">
        <f t="shared" si="0"/>
        <v>-43.548387096774192</v>
      </c>
    </row>
    <row r="42" spans="1:8" ht="23.1" customHeight="1" x14ac:dyDescent="0.15">
      <c r="A42" s="8" t="s">
        <v>28</v>
      </c>
      <c r="B42" s="31">
        <v>203</v>
      </c>
      <c r="C42" s="31">
        <v>25</v>
      </c>
      <c r="D42" s="31">
        <v>11</v>
      </c>
      <c r="E42" s="10">
        <f>C42/B42*100</f>
        <v>12.315270935960591</v>
      </c>
      <c r="F42" s="31">
        <v>46</v>
      </c>
      <c r="G42" s="10">
        <f t="shared" si="1"/>
        <v>-21</v>
      </c>
      <c r="H42" s="10">
        <f t="shared" si="0"/>
        <v>-45.652173913043477</v>
      </c>
    </row>
    <row r="43" spans="1:8" ht="23.1" customHeight="1" x14ac:dyDescent="0.15">
      <c r="A43" s="8" t="s">
        <v>29</v>
      </c>
      <c r="B43" s="31">
        <v>1485</v>
      </c>
      <c r="C43" s="31">
        <v>197</v>
      </c>
      <c r="D43" s="31">
        <v>17</v>
      </c>
      <c r="E43" s="10">
        <f>C43/B43*100</f>
        <v>13.265993265993266</v>
      </c>
      <c r="F43" s="31">
        <v>180</v>
      </c>
      <c r="G43" s="10">
        <f t="shared" si="1"/>
        <v>17</v>
      </c>
      <c r="H43" s="10">
        <f t="shared" si="0"/>
        <v>9.4444444444444446</v>
      </c>
    </row>
    <row r="44" spans="1:8" ht="23.1" customHeight="1" x14ac:dyDescent="0.15">
      <c r="A44" s="8" t="s">
        <v>30</v>
      </c>
      <c r="B44" s="31">
        <f>476+502</f>
        <v>978</v>
      </c>
      <c r="C44" s="31">
        <v>476</v>
      </c>
      <c r="D44" s="31"/>
      <c r="E44" s="10">
        <f>C44/B44*100</f>
        <v>48.670756646216766</v>
      </c>
      <c r="F44" s="31"/>
      <c r="G44" s="10">
        <f t="shared" si="1"/>
        <v>476</v>
      </c>
      <c r="H44" s="10"/>
    </row>
    <row r="45" spans="1:8" ht="23.1" hidden="1" customHeight="1" x14ac:dyDescent="0.15">
      <c r="A45" s="11" t="s">
        <v>31</v>
      </c>
      <c r="B45" s="31"/>
      <c r="C45" s="31"/>
      <c r="D45" s="31"/>
      <c r="E45" s="10" t="e">
        <f>C45/B45*100</f>
        <v>#DIV/0!</v>
      </c>
      <c r="F45" s="31"/>
      <c r="G45" s="10">
        <f t="shared" si="1"/>
        <v>0</v>
      </c>
      <c r="H45" s="10" t="e">
        <f t="shared" si="0"/>
        <v>#DIV/0!</v>
      </c>
    </row>
    <row r="46" spans="1:8" ht="23.1" customHeight="1" x14ac:dyDescent="0.15">
      <c r="A46" s="11" t="s">
        <v>32</v>
      </c>
      <c r="B46" s="31">
        <v>3478</v>
      </c>
      <c r="C46" s="31">
        <v>273</v>
      </c>
      <c r="D46" s="31">
        <v>401</v>
      </c>
      <c r="E46" s="10">
        <f>C46/B46*100</f>
        <v>7.8493387004025301</v>
      </c>
      <c r="F46" s="31">
        <v>313</v>
      </c>
      <c r="G46" s="10">
        <f t="shared" si="1"/>
        <v>-40</v>
      </c>
      <c r="H46" s="10">
        <f t="shared" si="0"/>
        <v>-12.779552715654951</v>
      </c>
    </row>
    <row r="47" spans="1:8" ht="23.1" customHeight="1" x14ac:dyDescent="0.15">
      <c r="A47" s="11" t="s">
        <v>33</v>
      </c>
      <c r="B47" s="32">
        <v>397</v>
      </c>
      <c r="C47" s="32"/>
      <c r="D47" s="32"/>
      <c r="E47" s="10">
        <f>C47/B47*100</f>
        <v>0</v>
      </c>
      <c r="F47" s="32"/>
      <c r="G47" s="10">
        <f t="shared" si="1"/>
        <v>0</v>
      </c>
      <c r="H47" s="10"/>
    </row>
    <row r="48" spans="1:8" ht="23.1" customHeight="1" x14ac:dyDescent="0.15">
      <c r="A48" s="11" t="s">
        <v>34</v>
      </c>
      <c r="B48" s="32">
        <v>683</v>
      </c>
      <c r="C48" s="32"/>
      <c r="D48" s="32"/>
      <c r="E48" s="10">
        <f>C48/B48*100</f>
        <v>0</v>
      </c>
      <c r="F48" s="32"/>
      <c r="G48" s="10">
        <f t="shared" si="1"/>
        <v>0</v>
      </c>
      <c r="H48" s="10"/>
    </row>
    <row r="49" spans="1:8" ht="23.1" customHeight="1" x14ac:dyDescent="0.15">
      <c r="A49" s="11" t="s">
        <v>35</v>
      </c>
      <c r="B49" s="32">
        <v>5</v>
      </c>
      <c r="C49" s="32"/>
      <c r="D49" s="32"/>
      <c r="E49" s="10">
        <f>C49/B49*100</f>
        <v>0</v>
      </c>
      <c r="F49" s="32"/>
      <c r="G49" s="10">
        <f t="shared" si="1"/>
        <v>0</v>
      </c>
      <c r="H49" s="10"/>
    </row>
    <row r="50" spans="1:8" ht="23.1" customHeight="1" x14ac:dyDescent="0.15">
      <c r="A50" s="11" t="s">
        <v>110</v>
      </c>
      <c r="B50" s="32">
        <v>231</v>
      </c>
      <c r="C50" s="32">
        <v>24</v>
      </c>
      <c r="D50" s="32"/>
      <c r="E50" s="10">
        <f>C50/B50*100</f>
        <v>10.38961038961039</v>
      </c>
      <c r="F50" s="32">
        <v>15</v>
      </c>
      <c r="G50" s="10">
        <f t="shared" si="1"/>
        <v>9</v>
      </c>
      <c r="H50" s="10">
        <f t="shared" si="0"/>
        <v>60</v>
      </c>
    </row>
    <row r="51" spans="1:8" ht="23.1" hidden="1" customHeight="1" x14ac:dyDescent="0.15">
      <c r="A51" s="11" t="s">
        <v>116</v>
      </c>
      <c r="B51" s="32"/>
      <c r="C51" s="32"/>
      <c r="D51" s="32"/>
      <c r="E51" s="10" t="e">
        <f>C51/B51*100</f>
        <v>#DIV/0!</v>
      </c>
      <c r="F51" s="32"/>
      <c r="G51" s="10">
        <f t="shared" si="1"/>
        <v>0</v>
      </c>
      <c r="H51" s="10" t="e">
        <f t="shared" si="0"/>
        <v>#DIV/0!</v>
      </c>
    </row>
    <row r="52" spans="1:8" ht="23.1" hidden="1" customHeight="1" x14ac:dyDescent="0.15">
      <c r="A52" s="8" t="s">
        <v>84</v>
      </c>
      <c r="B52" s="31"/>
      <c r="C52" s="31"/>
      <c r="D52" s="31"/>
      <c r="E52" s="10" t="e">
        <f>C52/B52*100</f>
        <v>#DIV/0!</v>
      </c>
      <c r="F52" s="31"/>
      <c r="G52" s="10">
        <f t="shared" si="1"/>
        <v>0</v>
      </c>
      <c r="H52" s="10" t="e">
        <f t="shared" si="0"/>
        <v>#DIV/0!</v>
      </c>
    </row>
    <row r="53" spans="1:8" ht="23.1" hidden="1" customHeight="1" x14ac:dyDescent="0.15">
      <c r="A53" s="11" t="s">
        <v>36</v>
      </c>
      <c r="B53" s="32"/>
      <c r="C53" s="32"/>
      <c r="D53" s="32"/>
      <c r="E53" s="10" t="e">
        <f>C53/B53*100</f>
        <v>#DIV/0!</v>
      </c>
      <c r="F53" s="32"/>
      <c r="G53" s="10">
        <f t="shared" si="1"/>
        <v>0</v>
      </c>
      <c r="H53" s="10" t="e">
        <f t="shared" si="0"/>
        <v>#DIV/0!</v>
      </c>
    </row>
    <row r="54" spans="1:8" ht="23.1" hidden="1" customHeight="1" x14ac:dyDescent="0.15">
      <c r="A54" s="11" t="s">
        <v>37</v>
      </c>
      <c r="B54" s="32"/>
      <c r="C54" s="32"/>
      <c r="D54" s="32"/>
      <c r="E54" s="10" t="e">
        <f>C54/B54*100</f>
        <v>#DIV/0!</v>
      </c>
      <c r="F54" s="32"/>
      <c r="G54" s="10">
        <f t="shared" si="1"/>
        <v>0</v>
      </c>
      <c r="H54" s="10" t="e">
        <f t="shared" si="0"/>
        <v>#DIV/0!</v>
      </c>
    </row>
    <row r="55" spans="1:8" ht="23.1" hidden="1" customHeight="1" x14ac:dyDescent="0.15">
      <c r="A55" s="8" t="s">
        <v>38</v>
      </c>
      <c r="B55" s="31"/>
      <c r="C55" s="31"/>
      <c r="D55" s="31"/>
      <c r="E55" s="10" t="e">
        <f>C55/B55*100</f>
        <v>#DIV/0!</v>
      </c>
      <c r="F55" s="31"/>
      <c r="G55" s="10">
        <f t="shared" si="1"/>
        <v>0</v>
      </c>
      <c r="H55" s="10" t="e">
        <f t="shared" si="0"/>
        <v>#DIV/0!</v>
      </c>
    </row>
    <row r="56" spans="1:8" ht="23.1" hidden="1" customHeight="1" x14ac:dyDescent="0.15">
      <c r="A56" s="8" t="s">
        <v>39</v>
      </c>
      <c r="B56" s="31"/>
      <c r="C56" s="31"/>
      <c r="D56" s="31"/>
      <c r="E56" s="10" t="e">
        <f>C56/B56*100</f>
        <v>#DIV/0!</v>
      </c>
      <c r="F56" s="31"/>
      <c r="G56" s="10">
        <f t="shared" si="1"/>
        <v>0</v>
      </c>
      <c r="H56" s="10" t="e">
        <f t="shared" si="0"/>
        <v>#DIV/0!</v>
      </c>
    </row>
    <row r="57" spans="1:8" ht="23.1" hidden="1" customHeight="1" x14ac:dyDescent="0.15">
      <c r="A57" s="7" t="s">
        <v>40</v>
      </c>
      <c r="B57" s="31"/>
      <c r="C57" s="31"/>
      <c r="D57" s="31"/>
      <c r="E57" s="10" t="e">
        <f>C57/B57*100</f>
        <v>#DIV/0!</v>
      </c>
      <c r="F57" s="31"/>
      <c r="G57" s="10">
        <f t="shared" si="1"/>
        <v>0</v>
      </c>
      <c r="H57" s="10" t="e">
        <f t="shared" si="0"/>
        <v>#DIV/0!</v>
      </c>
    </row>
    <row r="58" spans="1:8" ht="23.1" hidden="1" customHeight="1" x14ac:dyDescent="0.15">
      <c r="A58" s="23" t="s">
        <v>112</v>
      </c>
      <c r="B58" s="31"/>
      <c r="C58" s="31"/>
      <c r="D58" s="31"/>
      <c r="E58" s="10" t="e">
        <f>C58/B58*100</f>
        <v>#DIV/0!</v>
      </c>
      <c r="F58" s="31"/>
      <c r="G58" s="10">
        <f t="shared" si="1"/>
        <v>0</v>
      </c>
      <c r="H58" s="10" t="e">
        <f t="shared" si="0"/>
        <v>#DIV/0!</v>
      </c>
    </row>
    <row r="59" spans="1:8" ht="23.1" hidden="1" customHeight="1" x14ac:dyDescent="0.15">
      <c r="A59" s="8" t="s">
        <v>106</v>
      </c>
      <c r="B59" s="31"/>
      <c r="C59" s="31"/>
      <c r="D59" s="31"/>
      <c r="E59" s="10" t="e">
        <f>C59/B59*100</f>
        <v>#DIV/0!</v>
      </c>
      <c r="F59" s="31"/>
      <c r="G59" s="10">
        <f t="shared" si="1"/>
        <v>0</v>
      </c>
      <c r="H59" s="10" t="e">
        <f t="shared" si="0"/>
        <v>#DIV/0!</v>
      </c>
    </row>
    <row r="60" spans="1:8" ht="23.1" customHeight="1" x14ac:dyDescent="0.15">
      <c r="A60" s="8" t="s">
        <v>41</v>
      </c>
      <c r="B60" s="31">
        <v>11630</v>
      </c>
      <c r="C60" s="31">
        <v>2723</v>
      </c>
      <c r="D60" s="31">
        <v>2581</v>
      </c>
      <c r="E60" s="10">
        <f>C60/B60*100</f>
        <v>23.413585554600171</v>
      </c>
      <c r="F60" s="31">
        <v>2173</v>
      </c>
      <c r="G60" s="10">
        <f t="shared" si="1"/>
        <v>550</v>
      </c>
      <c r="H60" s="10">
        <f t="shared" si="0"/>
        <v>25.310630464795214</v>
      </c>
    </row>
    <row r="61" spans="1:8" ht="23.1" customHeight="1" x14ac:dyDescent="0.15">
      <c r="A61" s="11" t="s">
        <v>42</v>
      </c>
      <c r="B61" s="32">
        <v>6597</v>
      </c>
      <c r="C61" s="32">
        <v>694</v>
      </c>
      <c r="D61" s="32">
        <v>1624</v>
      </c>
      <c r="E61" s="10">
        <f>C61/B61*100</f>
        <v>10.519933303016522</v>
      </c>
      <c r="F61" s="32">
        <v>419</v>
      </c>
      <c r="G61" s="10">
        <f t="shared" si="1"/>
        <v>275</v>
      </c>
      <c r="H61" s="10">
        <f t="shared" si="0"/>
        <v>65.632458233890219</v>
      </c>
    </row>
    <row r="62" spans="1:8" ht="23.1" customHeight="1" x14ac:dyDescent="0.15">
      <c r="A62" s="8" t="s">
        <v>43</v>
      </c>
      <c r="B62" s="32">
        <v>1893</v>
      </c>
      <c r="C62" s="32">
        <v>1893</v>
      </c>
      <c r="D62" s="32"/>
      <c r="E62" s="10">
        <f>C62/B62*100</f>
        <v>100</v>
      </c>
      <c r="F62" s="32"/>
      <c r="G62" s="10">
        <f t="shared" si="1"/>
        <v>1893</v>
      </c>
      <c r="H62" s="10"/>
    </row>
    <row r="63" spans="1:8" ht="23.1" customHeight="1" x14ac:dyDescent="0.15">
      <c r="A63" s="8" t="s">
        <v>44</v>
      </c>
      <c r="B63" s="31">
        <v>3074</v>
      </c>
      <c r="C63" s="31">
        <v>122</v>
      </c>
      <c r="D63" s="31">
        <v>936</v>
      </c>
      <c r="E63" s="10">
        <f>C63/B63*100</f>
        <v>3.9687703318152243</v>
      </c>
      <c r="F63" s="31">
        <v>1740</v>
      </c>
      <c r="G63" s="10">
        <f t="shared" si="1"/>
        <v>-1618</v>
      </c>
      <c r="H63" s="10">
        <f t="shared" si="0"/>
        <v>-92.988505747126439</v>
      </c>
    </row>
    <row r="64" spans="1:8" ht="28.5" hidden="1" customHeight="1" x14ac:dyDescent="0.15">
      <c r="A64" s="13" t="s">
        <v>120</v>
      </c>
      <c r="B64" s="31"/>
      <c r="C64" s="31"/>
      <c r="D64" s="31"/>
      <c r="E64" s="10" t="e">
        <f>C64/B64*100</f>
        <v>#DIV/0!</v>
      </c>
      <c r="F64" s="31"/>
      <c r="G64" s="10">
        <f t="shared" si="1"/>
        <v>0</v>
      </c>
      <c r="H64" s="10" t="e">
        <f t="shared" si="0"/>
        <v>#DIV/0!</v>
      </c>
    </row>
    <row r="65" spans="1:8" ht="23.1" customHeight="1" x14ac:dyDescent="0.15">
      <c r="A65" s="12" t="s">
        <v>45</v>
      </c>
      <c r="B65" s="31">
        <v>66</v>
      </c>
      <c r="C65" s="31">
        <v>14</v>
      </c>
      <c r="D65" s="31">
        <v>21</v>
      </c>
      <c r="E65" s="10">
        <f>C65/B65*100</f>
        <v>21.212121212121211</v>
      </c>
      <c r="F65" s="31">
        <v>14</v>
      </c>
      <c r="G65" s="10">
        <f t="shared" si="1"/>
        <v>0</v>
      </c>
      <c r="H65" s="10">
        <f t="shared" si="0"/>
        <v>0</v>
      </c>
    </row>
    <row r="66" spans="1:8" ht="23.1" customHeight="1" x14ac:dyDescent="0.15">
      <c r="A66" s="8" t="s">
        <v>46</v>
      </c>
      <c r="B66" s="31">
        <v>1303</v>
      </c>
      <c r="C66" s="31">
        <v>501</v>
      </c>
      <c r="D66" s="31">
        <v>341</v>
      </c>
      <c r="E66" s="10">
        <f>C66/B66*100</f>
        <v>38.44973138910207</v>
      </c>
      <c r="F66" s="31">
        <v>60</v>
      </c>
      <c r="G66" s="10">
        <f t="shared" si="1"/>
        <v>441</v>
      </c>
      <c r="H66" s="10">
        <f t="shared" si="0"/>
        <v>735</v>
      </c>
    </row>
    <row r="67" spans="1:8" ht="23.1" customHeight="1" x14ac:dyDescent="0.15">
      <c r="A67" s="11" t="s">
        <v>115</v>
      </c>
      <c r="B67" s="32">
        <v>783</v>
      </c>
      <c r="C67" s="32">
        <v>139</v>
      </c>
      <c r="D67" s="32">
        <v>11</v>
      </c>
      <c r="E67" s="10">
        <f>C67/B67*100</f>
        <v>17.752234993614305</v>
      </c>
      <c r="F67" s="32">
        <v>49</v>
      </c>
      <c r="G67" s="10">
        <f t="shared" si="1"/>
        <v>90</v>
      </c>
      <c r="H67" s="10">
        <f t="shared" si="0"/>
        <v>183.67346938775512</v>
      </c>
    </row>
    <row r="68" spans="1:8" ht="23.1" customHeight="1" x14ac:dyDescent="0.15">
      <c r="A68" s="11" t="s">
        <v>86</v>
      </c>
      <c r="B68" s="32">
        <v>23</v>
      </c>
      <c r="C68" s="32"/>
      <c r="D68" s="32"/>
      <c r="E68" s="10">
        <f>C68/B68*100</f>
        <v>0</v>
      </c>
      <c r="F68" s="32"/>
      <c r="G68" s="10">
        <f t="shared" si="1"/>
        <v>0</v>
      </c>
      <c r="H68" s="10"/>
    </row>
    <row r="69" spans="1:8" ht="23.1" customHeight="1" x14ac:dyDescent="0.15">
      <c r="A69" s="11" t="s">
        <v>85</v>
      </c>
      <c r="B69" s="32">
        <v>84</v>
      </c>
      <c r="C69" s="32">
        <v>34</v>
      </c>
      <c r="D69" s="32"/>
      <c r="E69" s="10">
        <f>C69/B69*100</f>
        <v>40.476190476190474</v>
      </c>
      <c r="F69" s="32"/>
      <c r="G69" s="10">
        <f t="shared" si="1"/>
        <v>34</v>
      </c>
      <c r="H69" s="10"/>
    </row>
    <row r="70" spans="1:8" ht="30" customHeight="1" x14ac:dyDescent="0.15">
      <c r="A70" s="13" t="s">
        <v>121</v>
      </c>
      <c r="B70" s="31">
        <f>90+85</f>
        <v>175</v>
      </c>
      <c r="C70" s="31">
        <v>90</v>
      </c>
      <c r="D70" s="31">
        <v>5</v>
      </c>
      <c r="E70" s="10">
        <f>C70/B70*100</f>
        <v>51.428571428571423</v>
      </c>
      <c r="F70" s="31">
        <v>11</v>
      </c>
      <c r="G70" s="10">
        <f t="shared" ref="G70:G105" si="2">C70-F70</f>
        <v>79</v>
      </c>
      <c r="H70" s="10">
        <f t="shared" ref="H70:H99" si="3">G70/F70*100</f>
        <v>718.18181818181813</v>
      </c>
    </row>
    <row r="71" spans="1:8" ht="23.1" customHeight="1" x14ac:dyDescent="0.15">
      <c r="A71" s="8" t="s">
        <v>47</v>
      </c>
      <c r="B71" s="31">
        <v>238</v>
      </c>
      <c r="C71" s="31">
        <v>238</v>
      </c>
      <c r="D71" s="31">
        <v>325</v>
      </c>
      <c r="E71" s="10">
        <f>C71/B71*100</f>
        <v>100</v>
      </c>
      <c r="F71" s="31"/>
      <c r="G71" s="10">
        <f t="shared" si="2"/>
        <v>238</v>
      </c>
      <c r="H71" s="10"/>
    </row>
    <row r="72" spans="1:8" ht="23.1" hidden="1" customHeight="1" x14ac:dyDescent="0.15">
      <c r="A72" s="8" t="s">
        <v>107</v>
      </c>
      <c r="B72" s="31"/>
      <c r="C72" s="31"/>
      <c r="D72" s="31"/>
      <c r="E72" s="10" t="e">
        <f>C72/B72*100</f>
        <v>#DIV/0!</v>
      </c>
      <c r="F72" s="31">
        <f t="shared" ref="F72:F94" si="4">C72-0</f>
        <v>0</v>
      </c>
      <c r="G72" s="10">
        <f t="shared" si="2"/>
        <v>0</v>
      </c>
      <c r="H72" s="10" t="e">
        <f t="shared" si="3"/>
        <v>#DIV/0!</v>
      </c>
    </row>
    <row r="73" spans="1:8" ht="23.1" hidden="1" customHeight="1" x14ac:dyDescent="0.15">
      <c r="A73" s="8" t="s">
        <v>101</v>
      </c>
      <c r="B73" s="31"/>
      <c r="C73" s="31"/>
      <c r="D73" s="31"/>
      <c r="E73" s="10" t="e">
        <f>C73/B73*100</f>
        <v>#DIV/0!</v>
      </c>
      <c r="F73" s="31">
        <f t="shared" si="4"/>
        <v>0</v>
      </c>
      <c r="G73" s="10">
        <f t="shared" si="2"/>
        <v>0</v>
      </c>
      <c r="H73" s="10" t="e">
        <f t="shared" si="3"/>
        <v>#DIV/0!</v>
      </c>
    </row>
    <row r="74" spans="1:8" ht="23.1" customHeight="1" x14ac:dyDescent="0.15">
      <c r="A74" s="8" t="s">
        <v>98</v>
      </c>
      <c r="B74" s="31">
        <v>7</v>
      </c>
      <c r="C74" s="31">
        <v>5</v>
      </c>
      <c r="D74" s="31"/>
      <c r="E74" s="10">
        <f>C74/B74*100</f>
        <v>71.428571428571431</v>
      </c>
      <c r="F74" s="31"/>
      <c r="G74" s="10">
        <f t="shared" si="2"/>
        <v>5</v>
      </c>
      <c r="H74" s="10"/>
    </row>
    <row r="75" spans="1:8" ht="23.1" hidden="1" customHeight="1" x14ac:dyDescent="0.15">
      <c r="A75" s="8" t="s">
        <v>118</v>
      </c>
      <c r="B75" s="31"/>
      <c r="C75" s="31"/>
      <c r="D75" s="31"/>
      <c r="E75" s="10"/>
      <c r="F75" s="31">
        <v>17</v>
      </c>
      <c r="G75" s="10">
        <f t="shared" si="2"/>
        <v>-17</v>
      </c>
      <c r="H75" s="10"/>
    </row>
    <row r="76" spans="1:8" ht="23.1" hidden="1" customHeight="1" x14ac:dyDescent="0.15">
      <c r="A76" s="8" t="s">
        <v>87</v>
      </c>
      <c r="B76" s="31"/>
      <c r="C76" s="31"/>
      <c r="D76" s="31"/>
      <c r="E76" s="10" t="e">
        <f>C76/B76*100</f>
        <v>#DIV/0!</v>
      </c>
      <c r="F76" s="31">
        <f t="shared" si="4"/>
        <v>0</v>
      </c>
      <c r="G76" s="10">
        <f t="shared" si="2"/>
        <v>0</v>
      </c>
      <c r="H76" s="10" t="e">
        <f t="shared" si="3"/>
        <v>#DIV/0!</v>
      </c>
    </row>
    <row r="77" spans="1:8" ht="23.1" hidden="1" customHeight="1" x14ac:dyDescent="0.15">
      <c r="A77" s="13" t="s">
        <v>48</v>
      </c>
      <c r="B77" s="31"/>
      <c r="C77" s="31"/>
      <c r="D77" s="31"/>
      <c r="E77" s="10" t="e">
        <f>C77/B77*100</f>
        <v>#DIV/0!</v>
      </c>
      <c r="F77" s="31">
        <f t="shared" si="4"/>
        <v>0</v>
      </c>
      <c r="G77" s="10">
        <f t="shared" si="2"/>
        <v>0</v>
      </c>
      <c r="H77" s="10" t="e">
        <f t="shared" si="3"/>
        <v>#DIV/0!</v>
      </c>
    </row>
    <row r="78" spans="1:8" ht="23.1" customHeight="1" x14ac:dyDescent="0.15">
      <c r="A78" s="8" t="s">
        <v>88</v>
      </c>
      <c r="B78" s="31">
        <v>11</v>
      </c>
      <c r="C78" s="31">
        <v>11</v>
      </c>
      <c r="D78" s="31"/>
      <c r="E78" s="10"/>
      <c r="F78" s="31">
        <v>50</v>
      </c>
      <c r="G78" s="10">
        <f t="shared" si="2"/>
        <v>-39</v>
      </c>
      <c r="H78" s="10">
        <f t="shared" si="3"/>
        <v>-78</v>
      </c>
    </row>
    <row r="79" spans="1:8" ht="23.1" customHeight="1" x14ac:dyDescent="0.15">
      <c r="A79" s="8" t="s">
        <v>49</v>
      </c>
      <c r="B79" s="31">
        <v>8163</v>
      </c>
      <c r="C79" s="31">
        <v>4362</v>
      </c>
      <c r="D79" s="31">
        <v>2958</v>
      </c>
      <c r="E79" s="10">
        <f>C79/B79*100</f>
        <v>53.43623667769203</v>
      </c>
      <c r="F79" s="31">
        <v>1109</v>
      </c>
      <c r="G79" s="10">
        <f t="shared" si="2"/>
        <v>3253</v>
      </c>
      <c r="H79" s="10">
        <f t="shared" si="3"/>
        <v>293.32732191163211</v>
      </c>
    </row>
    <row r="80" spans="1:8" ht="23.1" customHeight="1" x14ac:dyDescent="0.15">
      <c r="A80" s="8" t="s">
        <v>50</v>
      </c>
      <c r="B80" s="31">
        <v>270</v>
      </c>
      <c r="C80" s="31">
        <v>10</v>
      </c>
      <c r="D80" s="31"/>
      <c r="E80" s="10">
        <f>C80/B80*100</f>
        <v>3.7037037037037033</v>
      </c>
      <c r="F80" s="31"/>
      <c r="G80" s="10">
        <f t="shared" si="2"/>
        <v>10</v>
      </c>
      <c r="H80" s="10"/>
    </row>
    <row r="81" spans="1:11" ht="23.1" customHeight="1" x14ac:dyDescent="0.15">
      <c r="A81" s="8" t="s">
        <v>102</v>
      </c>
      <c r="B81" s="31">
        <v>2025</v>
      </c>
      <c r="C81" s="31">
        <v>279</v>
      </c>
      <c r="D81" s="31">
        <v>100</v>
      </c>
      <c r="E81" s="10">
        <f>C81/B81*100</f>
        <v>13.777777777777779</v>
      </c>
      <c r="F81" s="31">
        <v>18</v>
      </c>
      <c r="G81" s="10">
        <f t="shared" si="2"/>
        <v>261</v>
      </c>
      <c r="H81" s="10">
        <f t="shared" si="3"/>
        <v>1450</v>
      </c>
    </row>
    <row r="82" spans="1:11" ht="23.1" customHeight="1" x14ac:dyDescent="0.15">
      <c r="A82" s="8" t="s">
        <v>51</v>
      </c>
      <c r="B82" s="31">
        <v>1610</v>
      </c>
      <c r="C82" s="31"/>
      <c r="D82" s="31"/>
      <c r="E82" s="10">
        <f>C82/B82*100</f>
        <v>0</v>
      </c>
      <c r="F82" s="31">
        <f t="shared" si="4"/>
        <v>0</v>
      </c>
      <c r="G82" s="10">
        <f t="shared" si="2"/>
        <v>0</v>
      </c>
      <c r="H82" s="10"/>
    </row>
    <row r="83" spans="1:11" ht="23.1" customHeight="1" x14ac:dyDescent="0.15">
      <c r="A83" s="8" t="s">
        <v>127</v>
      </c>
      <c r="B83" s="31">
        <v>3887</v>
      </c>
      <c r="C83" s="31"/>
      <c r="D83" s="31"/>
      <c r="E83" s="10">
        <f>C83/B83*100</f>
        <v>0</v>
      </c>
      <c r="F83" s="31"/>
      <c r="G83" s="10">
        <f t="shared" si="2"/>
        <v>0</v>
      </c>
      <c r="H83" s="10"/>
    </row>
    <row r="84" spans="1:11" ht="23.1" hidden="1" customHeight="1" x14ac:dyDescent="0.15">
      <c r="A84" s="46" t="s">
        <v>126</v>
      </c>
      <c r="B84" s="47">
        <v>10014</v>
      </c>
      <c r="C84" s="47"/>
      <c r="D84" s="47"/>
      <c r="E84" s="45">
        <f>C84/B84*100</f>
        <v>0</v>
      </c>
      <c r="F84" s="47">
        <f t="shared" si="4"/>
        <v>0</v>
      </c>
      <c r="G84" s="45">
        <f t="shared" si="2"/>
        <v>0</v>
      </c>
      <c r="H84" s="45"/>
    </row>
    <row r="85" spans="1:11" ht="23.1" customHeight="1" x14ac:dyDescent="0.15">
      <c r="A85" s="34"/>
      <c r="B85" s="35"/>
      <c r="C85" s="35"/>
      <c r="D85" s="35"/>
      <c r="E85" s="14"/>
      <c r="F85" s="35">
        <f t="shared" si="4"/>
        <v>0</v>
      </c>
      <c r="G85" s="14">
        <f t="shared" si="2"/>
        <v>0</v>
      </c>
      <c r="H85" s="14"/>
      <c r="I85" s="18"/>
      <c r="J85" s="18"/>
      <c r="K85" s="18"/>
    </row>
    <row r="86" spans="1:11" ht="23.1" customHeight="1" x14ac:dyDescent="0.15">
      <c r="A86" s="15" t="s">
        <v>52</v>
      </c>
      <c r="B86" s="33">
        <v>37499</v>
      </c>
      <c r="C86" s="33">
        <v>1024</v>
      </c>
      <c r="D86" s="33"/>
      <c r="E86" s="10">
        <f>C86/B86*100</f>
        <v>2.7307394863863035</v>
      </c>
      <c r="F86" s="31">
        <v>353</v>
      </c>
      <c r="G86" s="10">
        <f t="shared" si="2"/>
        <v>671</v>
      </c>
      <c r="H86" s="10">
        <f t="shared" si="3"/>
        <v>190.08498583569406</v>
      </c>
    </row>
    <row r="87" spans="1:11" ht="23.1" customHeight="1" x14ac:dyDescent="0.15">
      <c r="A87" s="15" t="s">
        <v>103</v>
      </c>
      <c r="B87" s="33">
        <v>61</v>
      </c>
      <c r="C87" s="33"/>
      <c r="D87" s="33"/>
      <c r="E87" s="10">
        <f>C87/B87*100</f>
        <v>0</v>
      </c>
      <c r="F87" s="31">
        <f t="shared" si="4"/>
        <v>0</v>
      </c>
      <c r="G87" s="10">
        <f t="shared" si="2"/>
        <v>0</v>
      </c>
      <c r="H87" s="10"/>
    </row>
    <row r="88" spans="1:11" ht="23.1" hidden="1" customHeight="1" x14ac:dyDescent="0.15">
      <c r="A88" s="16" t="s">
        <v>104</v>
      </c>
      <c r="B88" s="33"/>
      <c r="C88" s="33"/>
      <c r="D88" s="33"/>
      <c r="E88" s="10" t="e">
        <f>C88/B88*100</f>
        <v>#DIV/0!</v>
      </c>
      <c r="F88" s="31">
        <f t="shared" si="4"/>
        <v>0</v>
      </c>
      <c r="G88" s="10">
        <f t="shared" si="2"/>
        <v>0</v>
      </c>
      <c r="H88" s="10"/>
    </row>
    <row r="89" spans="1:11" ht="23.1" customHeight="1" x14ac:dyDescent="0.15">
      <c r="A89" s="16" t="s">
        <v>105</v>
      </c>
      <c r="B89" s="33">
        <v>61</v>
      </c>
      <c r="C89" s="33"/>
      <c r="D89" s="33"/>
      <c r="E89" s="10">
        <f>C89/B89*100</f>
        <v>0</v>
      </c>
      <c r="F89" s="31">
        <f t="shared" si="4"/>
        <v>0</v>
      </c>
      <c r="G89" s="10">
        <f t="shared" si="2"/>
        <v>0</v>
      </c>
      <c r="H89" s="10"/>
    </row>
    <row r="90" spans="1:11" ht="23.1" customHeight="1" x14ac:dyDescent="0.15">
      <c r="A90" s="15" t="s">
        <v>53</v>
      </c>
      <c r="B90" s="33">
        <v>33631</v>
      </c>
      <c r="C90" s="33">
        <v>1021</v>
      </c>
      <c r="D90" s="33"/>
      <c r="E90" s="10">
        <f>C90/B90*100</f>
        <v>3.0358895067051233</v>
      </c>
      <c r="F90" s="31">
        <v>53</v>
      </c>
      <c r="G90" s="10">
        <f t="shared" si="2"/>
        <v>968</v>
      </c>
      <c r="H90" s="10">
        <f t="shared" si="3"/>
        <v>1826.4150943396228</v>
      </c>
    </row>
    <row r="91" spans="1:11" ht="23.1" customHeight="1" x14ac:dyDescent="0.15">
      <c r="A91" s="42" t="s">
        <v>133</v>
      </c>
      <c r="B91" s="33">
        <v>31250</v>
      </c>
      <c r="C91" s="33">
        <v>1021</v>
      </c>
      <c r="D91" s="33"/>
      <c r="E91" s="10">
        <f>C91/B91*100</f>
        <v>3.2671999999999999</v>
      </c>
      <c r="F91" s="31">
        <v>53</v>
      </c>
      <c r="G91" s="10">
        <f t="shared" si="2"/>
        <v>968</v>
      </c>
      <c r="H91" s="10">
        <f t="shared" si="3"/>
        <v>1826.4150943396228</v>
      </c>
    </row>
    <row r="92" spans="1:11" ht="23.1" customHeight="1" x14ac:dyDescent="0.15">
      <c r="A92" s="17" t="s">
        <v>131</v>
      </c>
      <c r="B92" s="33">
        <v>1120</v>
      </c>
      <c r="C92" s="33"/>
      <c r="D92" s="33"/>
      <c r="E92" s="10">
        <f>C92/B92*100</f>
        <v>0</v>
      </c>
      <c r="F92" s="31">
        <f t="shared" si="4"/>
        <v>0</v>
      </c>
      <c r="G92" s="10">
        <f t="shared" si="2"/>
        <v>0</v>
      </c>
      <c r="H92" s="10"/>
    </row>
    <row r="93" spans="1:11" ht="23.1" hidden="1" customHeight="1" x14ac:dyDescent="0.15">
      <c r="A93" s="17" t="s">
        <v>130</v>
      </c>
      <c r="B93" s="33"/>
      <c r="C93" s="33"/>
      <c r="D93" s="33"/>
      <c r="E93" s="10" t="e">
        <f>C93/B93*100</f>
        <v>#DIV/0!</v>
      </c>
      <c r="F93" s="31">
        <f t="shared" si="4"/>
        <v>0</v>
      </c>
      <c r="G93" s="10">
        <f t="shared" si="2"/>
        <v>0</v>
      </c>
      <c r="H93" s="10"/>
    </row>
    <row r="94" spans="1:11" ht="26.25" customHeight="1" x14ac:dyDescent="0.15">
      <c r="A94" s="42" t="s">
        <v>132</v>
      </c>
      <c r="B94" s="33">
        <v>1261</v>
      </c>
      <c r="C94" s="33"/>
      <c r="D94" s="33"/>
      <c r="E94" s="10">
        <f>C94/B94*100</f>
        <v>0</v>
      </c>
      <c r="F94" s="31">
        <f t="shared" si="4"/>
        <v>0</v>
      </c>
      <c r="G94" s="10">
        <f t="shared" si="2"/>
        <v>0</v>
      </c>
      <c r="H94" s="10"/>
    </row>
    <row r="95" spans="1:11" ht="26.25" customHeight="1" x14ac:dyDescent="0.15">
      <c r="A95" s="43" t="s">
        <v>135</v>
      </c>
      <c r="B95" s="41">
        <v>400</v>
      </c>
      <c r="C95" s="33"/>
      <c r="D95" s="33"/>
      <c r="E95" s="10">
        <f>C95/B95*100</f>
        <v>0</v>
      </c>
      <c r="F95" s="31"/>
      <c r="G95" s="10">
        <f t="shared" si="2"/>
        <v>0</v>
      </c>
      <c r="H95" s="10"/>
    </row>
    <row r="96" spans="1:11" ht="26.25" customHeight="1" x14ac:dyDescent="0.15">
      <c r="A96" s="16" t="s">
        <v>137</v>
      </c>
      <c r="B96" s="41">
        <v>400</v>
      </c>
      <c r="C96" s="33"/>
      <c r="D96" s="33"/>
      <c r="E96" s="10">
        <f>C96/B96*100</f>
        <v>0</v>
      </c>
      <c r="F96" s="31"/>
      <c r="G96" s="10"/>
      <c r="H96" s="10"/>
    </row>
    <row r="97" spans="1:9" ht="26.25" customHeight="1" x14ac:dyDescent="0.15">
      <c r="A97" s="43" t="s">
        <v>136</v>
      </c>
      <c r="B97" s="41">
        <v>450</v>
      </c>
      <c r="C97" s="33"/>
      <c r="D97" s="33"/>
      <c r="E97" s="10">
        <f>C97/B97*100</f>
        <v>0</v>
      </c>
      <c r="F97" s="31"/>
      <c r="G97" s="10">
        <f t="shared" si="2"/>
        <v>0</v>
      </c>
      <c r="H97" s="10"/>
    </row>
    <row r="98" spans="1:9" ht="26.25" customHeight="1" x14ac:dyDescent="0.15">
      <c r="A98" s="16" t="s">
        <v>137</v>
      </c>
      <c r="B98" s="41">
        <v>450</v>
      </c>
      <c r="C98" s="33"/>
      <c r="D98" s="33"/>
      <c r="E98" s="10">
        <f>C98/B98*100</f>
        <v>0</v>
      </c>
      <c r="F98" s="31"/>
      <c r="G98" s="10"/>
      <c r="H98" s="10"/>
    </row>
    <row r="99" spans="1:9" ht="26.25" customHeight="1" x14ac:dyDescent="0.15">
      <c r="A99" s="15" t="s">
        <v>54</v>
      </c>
      <c r="B99" s="33">
        <v>2957</v>
      </c>
      <c r="C99" s="33">
        <v>3</v>
      </c>
      <c r="D99" s="33"/>
      <c r="E99" s="10"/>
      <c r="F99" s="31">
        <v>300</v>
      </c>
      <c r="G99" s="10">
        <f t="shared" si="2"/>
        <v>-297</v>
      </c>
      <c r="H99" s="10">
        <f t="shared" si="3"/>
        <v>-99</v>
      </c>
    </row>
    <row r="100" spans="1:9" ht="27" customHeight="1" x14ac:dyDescent="0.15">
      <c r="A100" s="16" t="s">
        <v>129</v>
      </c>
      <c r="B100" s="33">
        <v>1957</v>
      </c>
      <c r="C100" s="33">
        <v>3</v>
      </c>
      <c r="D100" s="33"/>
      <c r="E100" s="10"/>
      <c r="F100" s="31"/>
      <c r="G100" s="10">
        <f t="shared" si="2"/>
        <v>3</v>
      </c>
      <c r="H100" s="10"/>
    </row>
    <row r="101" spans="1:9" ht="23.1" hidden="1" customHeight="1" x14ac:dyDescent="0.15">
      <c r="A101" s="16" t="s">
        <v>128</v>
      </c>
      <c r="B101" s="33"/>
      <c r="C101" s="33"/>
      <c r="D101" s="33"/>
      <c r="E101" s="10" t="e">
        <f>C101/B101*100</f>
        <v>#DIV/0!</v>
      </c>
      <c r="F101" s="33"/>
      <c r="G101" s="10">
        <f t="shared" si="2"/>
        <v>0</v>
      </c>
      <c r="H101" s="10"/>
    </row>
    <row r="102" spans="1:9" ht="24" hidden="1" x14ac:dyDescent="0.15">
      <c r="A102" s="16" t="s">
        <v>128</v>
      </c>
      <c r="B102" s="41"/>
      <c r="C102" s="41"/>
      <c r="D102" s="41"/>
      <c r="E102" s="10" t="e">
        <f>C102/B102*100</f>
        <v>#DIV/0!</v>
      </c>
      <c r="F102" s="41"/>
      <c r="G102" s="10">
        <f t="shared" si="2"/>
        <v>0</v>
      </c>
      <c r="H102" s="10"/>
    </row>
    <row r="103" spans="1:9" ht="20.25" hidden="1" customHeight="1" x14ac:dyDescent="0.15">
      <c r="A103" s="16" t="s">
        <v>128</v>
      </c>
      <c r="B103" s="41"/>
      <c r="C103" s="41"/>
      <c r="D103" s="41"/>
      <c r="E103" s="10" t="e">
        <f>C103/B103*100</f>
        <v>#DIV/0!</v>
      </c>
      <c r="F103" s="41"/>
      <c r="G103" s="10">
        <f t="shared" si="2"/>
        <v>0</v>
      </c>
      <c r="H103" s="10"/>
    </row>
    <row r="104" spans="1:9" ht="24" hidden="1" x14ac:dyDescent="0.15">
      <c r="A104" s="16" t="s">
        <v>128</v>
      </c>
      <c r="B104" s="41"/>
      <c r="C104" s="41"/>
      <c r="D104" s="41"/>
      <c r="E104" s="10" t="e">
        <f>C104/B104*100</f>
        <v>#DIV/0!</v>
      </c>
      <c r="F104" s="41"/>
      <c r="G104" s="10">
        <f t="shared" si="2"/>
        <v>0</v>
      </c>
      <c r="H104" s="10"/>
    </row>
    <row r="105" spans="1:9" ht="24.75" customHeight="1" x14ac:dyDescent="0.15">
      <c r="A105" s="16" t="s">
        <v>134</v>
      </c>
      <c r="B105" s="41">
        <v>1000</v>
      </c>
      <c r="C105" s="41"/>
      <c r="D105" s="41"/>
      <c r="E105" s="10">
        <f>C105/B105*100</f>
        <v>0</v>
      </c>
      <c r="F105" s="41"/>
      <c r="G105" s="10">
        <f t="shared" si="2"/>
        <v>0</v>
      </c>
      <c r="H105" s="10"/>
    </row>
    <row r="106" spans="1:9" ht="14.25" x14ac:dyDescent="0.15">
      <c r="A106" s="18"/>
      <c r="B106" s="18"/>
      <c r="C106" s="18"/>
      <c r="D106" s="18"/>
      <c r="E106" s="18"/>
      <c r="F106" s="18"/>
      <c r="G106" s="44"/>
      <c r="H106" s="18"/>
      <c r="I106" s="18"/>
    </row>
    <row r="107" spans="1:9" x14ac:dyDescent="0.15">
      <c r="A107" s="18"/>
      <c r="B107" s="18"/>
      <c r="C107" s="18"/>
      <c r="D107" s="18"/>
      <c r="E107" s="18"/>
      <c r="F107" s="18"/>
      <c r="G107" s="18"/>
      <c r="H107" s="18"/>
      <c r="I107" s="18"/>
    </row>
    <row r="108" spans="1:9" x14ac:dyDescent="0.15">
      <c r="A108" s="18"/>
      <c r="B108" s="18"/>
      <c r="C108" s="18"/>
      <c r="D108" s="18"/>
      <c r="E108" s="18"/>
      <c r="F108" s="18"/>
      <c r="G108" s="18"/>
      <c r="H108" s="18"/>
      <c r="I108" s="18"/>
    </row>
    <row r="109" spans="1:9" x14ac:dyDescent="0.15">
      <c r="A109" s="18"/>
      <c r="B109" s="18"/>
      <c r="C109" s="18"/>
      <c r="D109" s="18"/>
      <c r="E109" s="18"/>
      <c r="F109" s="18"/>
      <c r="G109" s="18"/>
      <c r="H109" s="18"/>
      <c r="I109" s="18"/>
    </row>
    <row r="110" spans="1:9" x14ac:dyDescent="0.15">
      <c r="A110" s="18"/>
      <c r="B110" s="18"/>
      <c r="C110" s="18"/>
      <c r="D110" s="18"/>
      <c r="E110" s="18"/>
      <c r="F110" s="18"/>
      <c r="G110" s="18"/>
      <c r="H110" s="18"/>
      <c r="I110" s="18"/>
    </row>
    <row r="111" spans="1:9" x14ac:dyDescent="0.15">
      <c r="B111" s="18"/>
      <c r="C111" s="18"/>
      <c r="D111" s="18"/>
      <c r="E111" s="18"/>
      <c r="F111" s="18"/>
      <c r="G111" s="18"/>
      <c r="H111" s="18"/>
    </row>
    <row r="112" spans="1:9" x14ac:dyDescent="0.15">
      <c r="B112" s="18"/>
      <c r="C112" s="18"/>
      <c r="D112" s="18"/>
      <c r="E112" s="18"/>
      <c r="F112" s="18"/>
      <c r="G112" s="18"/>
      <c r="H112" s="18"/>
    </row>
    <row r="113" spans="2:8" x14ac:dyDescent="0.15">
      <c r="B113" s="18"/>
      <c r="C113" s="18"/>
      <c r="D113" s="18"/>
      <c r="E113" s="18"/>
      <c r="F113" s="18"/>
      <c r="G113" s="18"/>
      <c r="H113" s="18"/>
    </row>
    <row r="114" spans="2:8" x14ac:dyDescent="0.15">
      <c r="B114" s="18"/>
      <c r="C114" s="18"/>
      <c r="D114" s="18"/>
      <c r="E114" s="18"/>
      <c r="F114" s="18"/>
      <c r="G114" s="18"/>
      <c r="H114" s="18"/>
    </row>
    <row r="115" spans="2:8" x14ac:dyDescent="0.15">
      <c r="B115" s="18"/>
      <c r="C115" s="18"/>
      <c r="D115" s="18"/>
      <c r="E115" s="18"/>
      <c r="F115" s="18"/>
      <c r="G115" s="18"/>
      <c r="H115" s="18"/>
    </row>
    <row r="116" spans="2:8" x14ac:dyDescent="0.15">
      <c r="B116" s="18"/>
      <c r="C116" s="18"/>
      <c r="D116" s="18"/>
      <c r="E116" s="18"/>
      <c r="F116" s="18"/>
      <c r="G116" s="18"/>
      <c r="H116" s="18"/>
    </row>
    <row r="117" spans="2:8" x14ac:dyDescent="0.15">
      <c r="B117" s="18"/>
      <c r="C117" s="18"/>
      <c r="D117" s="18"/>
      <c r="E117" s="18"/>
      <c r="F117" s="18"/>
      <c r="G117" s="18"/>
      <c r="H117" s="18"/>
    </row>
    <row r="118" spans="2:8" x14ac:dyDescent="0.15">
      <c r="B118" s="18"/>
      <c r="C118" s="18"/>
      <c r="D118" s="18"/>
      <c r="E118" s="18"/>
      <c r="F118" s="18"/>
      <c r="G118" s="18"/>
      <c r="H118" s="18"/>
    </row>
    <row r="119" spans="2:8" x14ac:dyDescent="0.15">
      <c r="B119" s="18"/>
      <c r="C119" s="18"/>
      <c r="D119" s="18"/>
      <c r="E119" s="18"/>
      <c r="F119" s="18"/>
      <c r="G119" s="18"/>
      <c r="H119" s="18"/>
    </row>
    <row r="120" spans="2:8" x14ac:dyDescent="0.15">
      <c r="B120" s="18"/>
      <c r="C120" s="18"/>
      <c r="D120" s="18"/>
      <c r="E120" s="18"/>
      <c r="F120" s="18"/>
      <c r="G120" s="18"/>
      <c r="H120" s="18"/>
    </row>
    <row r="121" spans="2:8" x14ac:dyDescent="0.15">
      <c r="B121" s="18"/>
      <c r="C121" s="18"/>
      <c r="D121" s="18"/>
      <c r="E121" s="18"/>
      <c r="F121" s="18"/>
      <c r="G121" s="18"/>
      <c r="H121" s="18"/>
    </row>
    <row r="122" spans="2:8" x14ac:dyDescent="0.15">
      <c r="B122" s="18"/>
      <c r="C122" s="18"/>
      <c r="D122" s="18"/>
      <c r="E122" s="18"/>
      <c r="F122" s="18"/>
      <c r="G122" s="18"/>
      <c r="H122" s="18"/>
    </row>
    <row r="123" spans="2:8" x14ac:dyDescent="0.15">
      <c r="B123" s="18"/>
      <c r="C123" s="18"/>
      <c r="D123" s="18"/>
      <c r="E123" s="18"/>
      <c r="F123" s="18"/>
      <c r="G123" s="18"/>
      <c r="H123" s="18"/>
    </row>
    <row r="124" spans="2:8" x14ac:dyDescent="0.15">
      <c r="B124" s="18"/>
      <c r="C124" s="18"/>
      <c r="D124" s="18"/>
      <c r="E124" s="18"/>
      <c r="F124" s="18"/>
      <c r="G124" s="18"/>
      <c r="H124" s="18"/>
    </row>
    <row r="125" spans="2:8" x14ac:dyDescent="0.15">
      <c r="B125" s="18"/>
      <c r="C125" s="18"/>
      <c r="D125" s="18"/>
      <c r="E125" s="18"/>
      <c r="F125" s="18"/>
      <c r="G125" s="18"/>
      <c r="H125" s="18"/>
    </row>
    <row r="126" spans="2:8" x14ac:dyDescent="0.15">
      <c r="B126" s="18"/>
      <c r="C126" s="18"/>
      <c r="D126" s="18"/>
      <c r="E126" s="18"/>
      <c r="F126" s="18"/>
      <c r="G126" s="18"/>
      <c r="H126" s="18"/>
    </row>
    <row r="127" spans="2:8" x14ac:dyDescent="0.15">
      <c r="B127" s="18"/>
      <c r="C127" s="18"/>
      <c r="D127" s="18"/>
      <c r="E127" s="18"/>
      <c r="F127" s="18"/>
      <c r="G127" s="18"/>
      <c r="H127" s="18"/>
    </row>
    <row r="128" spans="2:8" x14ac:dyDescent="0.15">
      <c r="B128" s="18"/>
      <c r="C128" s="18"/>
      <c r="D128" s="18"/>
      <c r="E128" s="18"/>
      <c r="F128" s="18"/>
      <c r="G128" s="18"/>
      <c r="H128" s="18"/>
    </row>
    <row r="129" spans="2:8" x14ac:dyDescent="0.15">
      <c r="B129" s="18"/>
      <c r="C129" s="18"/>
      <c r="D129" s="18"/>
      <c r="E129" s="18"/>
      <c r="F129" s="18"/>
      <c r="G129" s="18"/>
      <c r="H129" s="18"/>
    </row>
    <row r="130" spans="2:8" x14ac:dyDescent="0.15">
      <c r="B130" s="18"/>
      <c r="C130" s="18"/>
      <c r="D130" s="18"/>
      <c r="E130" s="18"/>
      <c r="F130" s="18"/>
      <c r="G130" s="18"/>
      <c r="H130" s="18"/>
    </row>
    <row r="131" spans="2:8" x14ac:dyDescent="0.15">
      <c r="B131" s="18"/>
      <c r="C131" s="18"/>
      <c r="D131" s="18"/>
      <c r="E131" s="18"/>
      <c r="F131" s="18"/>
      <c r="G131" s="18"/>
      <c r="H131" s="18"/>
    </row>
  </sheetData>
  <mergeCells count="8">
    <mergeCell ref="A1:H1"/>
    <mergeCell ref="G3:H3"/>
    <mergeCell ref="A3:A4"/>
    <mergeCell ref="B3:B4"/>
    <mergeCell ref="F3:F4"/>
    <mergeCell ref="D3:D4"/>
    <mergeCell ref="E3:E4"/>
    <mergeCell ref="C3:C4"/>
  </mergeCells>
  <phoneticPr fontId="9" type="noConversion"/>
  <printOptions horizontalCentered="1"/>
  <pageMargins left="0.47244094488188981" right="0.11811023622047245" top="0.35433070866141736" bottom="0.55118110236220474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TW28"/>
  <sheetViews>
    <sheetView showZeros="0" workbookViewId="0">
      <selection activeCell="A38" sqref="A38"/>
    </sheetView>
  </sheetViews>
  <sheetFormatPr defaultColWidth="9" defaultRowHeight="13.5" x14ac:dyDescent="0.15"/>
  <cols>
    <col min="1" max="1" width="25.875" style="1" customWidth="1"/>
    <col min="2" max="2" width="12.25" style="1" customWidth="1"/>
    <col min="3" max="3" width="11.375" style="1" customWidth="1"/>
    <col min="4" max="4" width="11.25" style="1" hidden="1" customWidth="1"/>
    <col min="5" max="5" width="9.625" style="29" customWidth="1"/>
    <col min="6" max="6" width="10.125" style="1" customWidth="1"/>
    <col min="7" max="7" width="10.625" style="1" customWidth="1"/>
    <col min="8" max="8" width="10.5" style="1" customWidth="1"/>
    <col min="9" max="9" width="9" style="1"/>
    <col min="10" max="10" width="3" style="1" customWidth="1"/>
    <col min="11" max="14" width="9" style="1" hidden="1" customWidth="1"/>
    <col min="15" max="16" width="9" style="1"/>
    <col min="17" max="17" width="37.75" style="1" customWidth="1"/>
    <col min="18" max="215" width="9" style="1"/>
    <col min="216" max="216" width="25.875" style="1" customWidth="1"/>
    <col min="217" max="217" width="10.75" style="1" customWidth="1"/>
    <col min="218" max="219" width="9" style="1" hidden="1" customWidth="1"/>
    <col min="220" max="220" width="9.375" style="1" customWidth="1"/>
    <col min="221" max="221" width="9.75" style="1" customWidth="1"/>
    <col min="222" max="222" width="10" style="1" customWidth="1"/>
    <col min="223" max="471" width="9" style="1"/>
    <col min="472" max="472" width="25.875" style="1" customWidth="1"/>
    <col min="473" max="473" width="10.75" style="1" customWidth="1"/>
    <col min="474" max="475" width="9" style="1" hidden="1" customWidth="1"/>
    <col min="476" max="476" width="9.375" style="1" customWidth="1"/>
    <col min="477" max="477" width="9.75" style="1" customWidth="1"/>
    <col min="478" max="478" width="10" style="1" customWidth="1"/>
    <col min="479" max="727" width="9" style="1"/>
    <col min="728" max="728" width="25.875" style="1" customWidth="1"/>
    <col min="729" max="729" width="10.75" style="1" customWidth="1"/>
    <col min="730" max="731" width="9" style="1" hidden="1" customWidth="1"/>
    <col min="732" max="732" width="9.375" style="1" customWidth="1"/>
    <col min="733" max="733" width="9.75" style="1" customWidth="1"/>
    <col min="734" max="734" width="10" style="1" customWidth="1"/>
    <col min="735" max="983" width="9" style="1"/>
    <col min="984" max="984" width="25.875" style="1" customWidth="1"/>
    <col min="985" max="985" width="10.75" style="1" customWidth="1"/>
    <col min="986" max="987" width="9" style="1" hidden="1" customWidth="1"/>
    <col min="988" max="988" width="9.375" style="1" customWidth="1"/>
    <col min="989" max="989" width="9.75" style="1" customWidth="1"/>
    <col min="990" max="990" width="10" style="1" customWidth="1"/>
    <col min="991" max="1239" width="9" style="1"/>
    <col min="1240" max="1240" width="25.875" style="1" customWidth="1"/>
    <col min="1241" max="1241" width="10.75" style="1" customWidth="1"/>
    <col min="1242" max="1243" width="9" style="1" hidden="1" customWidth="1"/>
    <col min="1244" max="1244" width="9.375" style="1" customWidth="1"/>
    <col min="1245" max="1245" width="9.75" style="1" customWidth="1"/>
    <col min="1246" max="1246" width="10" style="1" customWidth="1"/>
    <col min="1247" max="1495" width="9" style="1"/>
    <col min="1496" max="1496" width="25.875" style="1" customWidth="1"/>
    <col min="1497" max="1497" width="10.75" style="1" customWidth="1"/>
    <col min="1498" max="1499" width="9" style="1" hidden="1" customWidth="1"/>
    <col min="1500" max="1500" width="9.375" style="1" customWidth="1"/>
    <col min="1501" max="1501" width="9.75" style="1" customWidth="1"/>
    <col min="1502" max="1502" width="10" style="1" customWidth="1"/>
    <col min="1503" max="1751" width="9" style="1"/>
    <col min="1752" max="1752" width="25.875" style="1" customWidth="1"/>
    <col min="1753" max="1753" width="10.75" style="1" customWidth="1"/>
    <col min="1754" max="1755" width="9" style="1" hidden="1" customWidth="1"/>
    <col min="1756" max="1756" width="9.375" style="1" customWidth="1"/>
    <col min="1757" max="1757" width="9.75" style="1" customWidth="1"/>
    <col min="1758" max="1758" width="10" style="1" customWidth="1"/>
    <col min="1759" max="2007" width="9" style="1"/>
    <col min="2008" max="2008" width="25.875" style="1" customWidth="1"/>
    <col min="2009" max="2009" width="10.75" style="1" customWidth="1"/>
    <col min="2010" max="2011" width="9" style="1" hidden="1" customWidth="1"/>
    <col min="2012" max="2012" width="9.375" style="1" customWidth="1"/>
    <col min="2013" max="2013" width="9.75" style="1" customWidth="1"/>
    <col min="2014" max="2014" width="10" style="1" customWidth="1"/>
    <col min="2015" max="2263" width="9" style="1"/>
    <col min="2264" max="2264" width="25.875" style="1" customWidth="1"/>
    <col min="2265" max="2265" width="10.75" style="1" customWidth="1"/>
    <col min="2266" max="2267" width="9" style="1" hidden="1" customWidth="1"/>
    <col min="2268" max="2268" width="9.375" style="1" customWidth="1"/>
    <col min="2269" max="2269" width="9.75" style="1" customWidth="1"/>
    <col min="2270" max="2270" width="10" style="1" customWidth="1"/>
    <col min="2271" max="2519" width="9" style="1"/>
    <col min="2520" max="2520" width="25.875" style="1" customWidth="1"/>
    <col min="2521" max="2521" width="10.75" style="1" customWidth="1"/>
    <col min="2522" max="2523" width="9" style="1" hidden="1" customWidth="1"/>
    <col min="2524" max="2524" width="9.375" style="1" customWidth="1"/>
    <col min="2525" max="2525" width="9.75" style="1" customWidth="1"/>
    <col min="2526" max="2526" width="10" style="1" customWidth="1"/>
    <col min="2527" max="2775" width="9" style="1"/>
    <col min="2776" max="2776" width="25.875" style="1" customWidth="1"/>
    <col min="2777" max="2777" width="10.75" style="1" customWidth="1"/>
    <col min="2778" max="2779" width="9" style="1" hidden="1" customWidth="1"/>
    <col min="2780" max="2780" width="9.375" style="1" customWidth="1"/>
    <col min="2781" max="2781" width="9.75" style="1" customWidth="1"/>
    <col min="2782" max="2782" width="10" style="1" customWidth="1"/>
    <col min="2783" max="3031" width="9" style="1"/>
    <col min="3032" max="3032" width="25.875" style="1" customWidth="1"/>
    <col min="3033" max="3033" width="10.75" style="1" customWidth="1"/>
    <col min="3034" max="3035" width="9" style="1" hidden="1" customWidth="1"/>
    <col min="3036" max="3036" width="9.375" style="1" customWidth="1"/>
    <col min="3037" max="3037" width="9.75" style="1" customWidth="1"/>
    <col min="3038" max="3038" width="10" style="1" customWidth="1"/>
    <col min="3039" max="3287" width="9" style="1"/>
    <col min="3288" max="3288" width="25.875" style="1" customWidth="1"/>
    <col min="3289" max="3289" width="10.75" style="1" customWidth="1"/>
    <col min="3290" max="3291" width="9" style="1" hidden="1" customWidth="1"/>
    <col min="3292" max="3292" width="9.375" style="1" customWidth="1"/>
    <col min="3293" max="3293" width="9.75" style="1" customWidth="1"/>
    <col min="3294" max="3294" width="10" style="1" customWidth="1"/>
    <col min="3295" max="3543" width="9" style="1"/>
    <col min="3544" max="3544" width="25.875" style="1" customWidth="1"/>
    <col min="3545" max="3545" width="10.75" style="1" customWidth="1"/>
    <col min="3546" max="3547" width="9" style="1" hidden="1" customWidth="1"/>
    <col min="3548" max="3548" width="9.375" style="1" customWidth="1"/>
    <col min="3549" max="3549" width="9.75" style="1" customWidth="1"/>
    <col min="3550" max="3550" width="10" style="1" customWidth="1"/>
    <col min="3551" max="3799" width="9" style="1"/>
    <col min="3800" max="3800" width="25.875" style="1" customWidth="1"/>
    <col min="3801" max="3801" width="10.75" style="1" customWidth="1"/>
    <col min="3802" max="3803" width="9" style="1" hidden="1" customWidth="1"/>
    <col min="3804" max="3804" width="9.375" style="1" customWidth="1"/>
    <col min="3805" max="3805" width="9.75" style="1" customWidth="1"/>
    <col min="3806" max="3806" width="10" style="1" customWidth="1"/>
    <col min="3807" max="4055" width="9" style="1"/>
    <col min="4056" max="4056" width="25.875" style="1" customWidth="1"/>
    <col min="4057" max="4057" width="10.75" style="1" customWidth="1"/>
    <col min="4058" max="4059" width="9" style="1" hidden="1" customWidth="1"/>
    <col min="4060" max="4060" width="9.375" style="1" customWidth="1"/>
    <col min="4061" max="4061" width="9.75" style="1" customWidth="1"/>
    <col min="4062" max="4062" width="10" style="1" customWidth="1"/>
    <col min="4063" max="4311" width="9" style="1"/>
    <col min="4312" max="4312" width="25.875" style="1" customWidth="1"/>
    <col min="4313" max="4313" width="10.75" style="1" customWidth="1"/>
    <col min="4314" max="4315" width="9" style="1" hidden="1" customWidth="1"/>
    <col min="4316" max="4316" width="9.375" style="1" customWidth="1"/>
    <col min="4317" max="4317" width="9.75" style="1" customWidth="1"/>
    <col min="4318" max="4318" width="10" style="1" customWidth="1"/>
    <col min="4319" max="4567" width="9" style="1"/>
    <col min="4568" max="4568" width="25.875" style="1" customWidth="1"/>
    <col min="4569" max="4569" width="10.75" style="1" customWidth="1"/>
    <col min="4570" max="4571" width="9" style="1" hidden="1" customWidth="1"/>
    <col min="4572" max="4572" width="9.375" style="1" customWidth="1"/>
    <col min="4573" max="4573" width="9.75" style="1" customWidth="1"/>
    <col min="4574" max="4574" width="10" style="1" customWidth="1"/>
    <col min="4575" max="4823" width="9" style="1"/>
    <col min="4824" max="4824" width="25.875" style="1" customWidth="1"/>
    <col min="4825" max="4825" width="10.75" style="1" customWidth="1"/>
    <col min="4826" max="4827" width="9" style="1" hidden="1" customWidth="1"/>
    <col min="4828" max="4828" width="9.375" style="1" customWidth="1"/>
    <col min="4829" max="4829" width="9.75" style="1" customWidth="1"/>
    <col min="4830" max="4830" width="10" style="1" customWidth="1"/>
    <col min="4831" max="5079" width="9" style="1"/>
    <col min="5080" max="5080" width="25.875" style="1" customWidth="1"/>
    <col min="5081" max="5081" width="10.75" style="1" customWidth="1"/>
    <col min="5082" max="5083" width="9" style="1" hidden="1" customWidth="1"/>
    <col min="5084" max="5084" width="9.375" style="1" customWidth="1"/>
    <col min="5085" max="5085" width="9.75" style="1" customWidth="1"/>
    <col min="5086" max="5086" width="10" style="1" customWidth="1"/>
    <col min="5087" max="5335" width="9" style="1"/>
    <col min="5336" max="5336" width="25.875" style="1" customWidth="1"/>
    <col min="5337" max="5337" width="10.75" style="1" customWidth="1"/>
    <col min="5338" max="5339" width="9" style="1" hidden="1" customWidth="1"/>
    <col min="5340" max="5340" width="9.375" style="1" customWidth="1"/>
    <col min="5341" max="5341" width="9.75" style="1" customWidth="1"/>
    <col min="5342" max="5342" width="10" style="1" customWidth="1"/>
    <col min="5343" max="5591" width="9" style="1"/>
    <col min="5592" max="5592" width="25.875" style="1" customWidth="1"/>
    <col min="5593" max="5593" width="10.75" style="1" customWidth="1"/>
    <col min="5594" max="5595" width="9" style="1" hidden="1" customWidth="1"/>
    <col min="5596" max="5596" width="9.375" style="1" customWidth="1"/>
    <col min="5597" max="5597" width="9.75" style="1" customWidth="1"/>
    <col min="5598" max="5598" width="10" style="1" customWidth="1"/>
    <col min="5599" max="5847" width="9" style="1"/>
    <col min="5848" max="5848" width="25.875" style="1" customWidth="1"/>
    <col min="5849" max="5849" width="10.75" style="1" customWidth="1"/>
    <col min="5850" max="5851" width="9" style="1" hidden="1" customWidth="1"/>
    <col min="5852" max="5852" width="9.375" style="1" customWidth="1"/>
    <col min="5853" max="5853" width="9.75" style="1" customWidth="1"/>
    <col min="5854" max="5854" width="10" style="1" customWidth="1"/>
    <col min="5855" max="6103" width="9" style="1"/>
    <col min="6104" max="6104" width="25.875" style="1" customWidth="1"/>
    <col min="6105" max="6105" width="10.75" style="1" customWidth="1"/>
    <col min="6106" max="6107" width="9" style="1" hidden="1" customWidth="1"/>
    <col min="6108" max="6108" width="9.375" style="1" customWidth="1"/>
    <col min="6109" max="6109" width="9.75" style="1" customWidth="1"/>
    <col min="6110" max="6110" width="10" style="1" customWidth="1"/>
    <col min="6111" max="6359" width="9" style="1"/>
    <col min="6360" max="6360" width="25.875" style="1" customWidth="1"/>
    <col min="6361" max="6361" width="10.75" style="1" customWidth="1"/>
    <col min="6362" max="6363" width="9" style="1" hidden="1" customWidth="1"/>
    <col min="6364" max="6364" width="9.375" style="1" customWidth="1"/>
    <col min="6365" max="6365" width="9.75" style="1" customWidth="1"/>
    <col min="6366" max="6366" width="10" style="1" customWidth="1"/>
    <col min="6367" max="6615" width="9" style="1"/>
    <col min="6616" max="6616" width="25.875" style="1" customWidth="1"/>
    <col min="6617" max="6617" width="10.75" style="1" customWidth="1"/>
    <col min="6618" max="6619" width="9" style="1" hidden="1" customWidth="1"/>
    <col min="6620" max="6620" width="9.375" style="1" customWidth="1"/>
    <col min="6621" max="6621" width="9.75" style="1" customWidth="1"/>
    <col min="6622" max="6622" width="10" style="1" customWidth="1"/>
    <col min="6623" max="6871" width="9" style="1"/>
    <col min="6872" max="6872" width="25.875" style="1" customWidth="1"/>
    <col min="6873" max="6873" width="10.75" style="1" customWidth="1"/>
    <col min="6874" max="6875" width="9" style="1" hidden="1" customWidth="1"/>
    <col min="6876" max="6876" width="9.375" style="1" customWidth="1"/>
    <col min="6877" max="6877" width="9.75" style="1" customWidth="1"/>
    <col min="6878" max="6878" width="10" style="1" customWidth="1"/>
    <col min="6879" max="7127" width="9" style="1"/>
    <col min="7128" max="7128" width="25.875" style="1" customWidth="1"/>
    <col min="7129" max="7129" width="10.75" style="1" customWidth="1"/>
    <col min="7130" max="7131" width="9" style="1" hidden="1" customWidth="1"/>
    <col min="7132" max="7132" width="9.375" style="1" customWidth="1"/>
    <col min="7133" max="7133" width="9.75" style="1" customWidth="1"/>
    <col min="7134" max="7134" width="10" style="1" customWidth="1"/>
    <col min="7135" max="7383" width="9" style="1"/>
    <col min="7384" max="7384" width="25.875" style="1" customWidth="1"/>
    <col min="7385" max="7385" width="10.75" style="1" customWidth="1"/>
    <col min="7386" max="7387" width="9" style="1" hidden="1" customWidth="1"/>
    <col min="7388" max="7388" width="9.375" style="1" customWidth="1"/>
    <col min="7389" max="7389" width="9.75" style="1" customWidth="1"/>
    <col min="7390" max="7390" width="10" style="1" customWidth="1"/>
    <col min="7391" max="7639" width="9" style="1"/>
    <col min="7640" max="7640" width="25.875" style="1" customWidth="1"/>
    <col min="7641" max="7641" width="10.75" style="1" customWidth="1"/>
    <col min="7642" max="7643" width="9" style="1" hidden="1" customWidth="1"/>
    <col min="7644" max="7644" width="9.375" style="1" customWidth="1"/>
    <col min="7645" max="7645" width="9.75" style="1" customWidth="1"/>
    <col min="7646" max="7646" width="10" style="1" customWidth="1"/>
    <col min="7647" max="7895" width="9" style="1"/>
    <col min="7896" max="7896" width="25.875" style="1" customWidth="1"/>
    <col min="7897" max="7897" width="10.75" style="1" customWidth="1"/>
    <col min="7898" max="7899" width="9" style="1" hidden="1" customWidth="1"/>
    <col min="7900" max="7900" width="9.375" style="1" customWidth="1"/>
    <col min="7901" max="7901" width="9.75" style="1" customWidth="1"/>
    <col min="7902" max="7902" width="10" style="1" customWidth="1"/>
    <col min="7903" max="8151" width="9" style="1"/>
    <col min="8152" max="8152" width="25.875" style="1" customWidth="1"/>
    <col min="8153" max="8153" width="10.75" style="1" customWidth="1"/>
    <col min="8154" max="8155" width="9" style="1" hidden="1" customWidth="1"/>
    <col min="8156" max="8156" width="9.375" style="1" customWidth="1"/>
    <col min="8157" max="8157" width="9.75" style="1" customWidth="1"/>
    <col min="8158" max="8158" width="10" style="1" customWidth="1"/>
    <col min="8159" max="8407" width="9" style="1"/>
    <col min="8408" max="8408" width="25.875" style="1" customWidth="1"/>
    <col min="8409" max="8409" width="10.75" style="1" customWidth="1"/>
    <col min="8410" max="8411" width="9" style="1" hidden="1" customWidth="1"/>
    <col min="8412" max="8412" width="9.375" style="1" customWidth="1"/>
    <col min="8413" max="8413" width="9.75" style="1" customWidth="1"/>
    <col min="8414" max="8414" width="10" style="1" customWidth="1"/>
    <col min="8415" max="8663" width="9" style="1"/>
    <col min="8664" max="8664" width="25.875" style="1" customWidth="1"/>
    <col min="8665" max="8665" width="10.75" style="1" customWidth="1"/>
    <col min="8666" max="8667" width="9" style="1" hidden="1" customWidth="1"/>
    <col min="8668" max="8668" width="9.375" style="1" customWidth="1"/>
    <col min="8669" max="8669" width="9.75" style="1" customWidth="1"/>
    <col min="8670" max="8670" width="10" style="1" customWidth="1"/>
    <col min="8671" max="8919" width="9" style="1"/>
    <col min="8920" max="8920" width="25.875" style="1" customWidth="1"/>
    <col min="8921" max="8921" width="10.75" style="1" customWidth="1"/>
    <col min="8922" max="8923" width="9" style="1" hidden="1" customWidth="1"/>
    <col min="8924" max="8924" width="9.375" style="1" customWidth="1"/>
    <col min="8925" max="8925" width="9.75" style="1" customWidth="1"/>
    <col min="8926" max="8926" width="10" style="1" customWidth="1"/>
    <col min="8927" max="9175" width="9" style="1"/>
    <col min="9176" max="9176" width="25.875" style="1" customWidth="1"/>
    <col min="9177" max="9177" width="10.75" style="1" customWidth="1"/>
    <col min="9178" max="9179" width="9" style="1" hidden="1" customWidth="1"/>
    <col min="9180" max="9180" width="9.375" style="1" customWidth="1"/>
    <col min="9181" max="9181" width="9.75" style="1" customWidth="1"/>
    <col min="9182" max="9182" width="10" style="1" customWidth="1"/>
    <col min="9183" max="9431" width="9" style="1"/>
    <col min="9432" max="9432" width="25.875" style="1" customWidth="1"/>
    <col min="9433" max="9433" width="10.75" style="1" customWidth="1"/>
    <col min="9434" max="9435" width="9" style="1" hidden="1" customWidth="1"/>
    <col min="9436" max="9436" width="9.375" style="1" customWidth="1"/>
    <col min="9437" max="9437" width="9.75" style="1" customWidth="1"/>
    <col min="9438" max="9438" width="10" style="1" customWidth="1"/>
    <col min="9439" max="9687" width="9" style="1"/>
    <col min="9688" max="9688" width="25.875" style="1" customWidth="1"/>
    <col min="9689" max="9689" width="10.75" style="1" customWidth="1"/>
    <col min="9690" max="9691" width="9" style="1" hidden="1" customWidth="1"/>
    <col min="9692" max="9692" width="9.375" style="1" customWidth="1"/>
    <col min="9693" max="9693" width="9.75" style="1" customWidth="1"/>
    <col min="9694" max="9694" width="10" style="1" customWidth="1"/>
    <col min="9695" max="9943" width="9" style="1"/>
    <col min="9944" max="9944" width="25.875" style="1" customWidth="1"/>
    <col min="9945" max="9945" width="10.75" style="1" customWidth="1"/>
    <col min="9946" max="9947" width="9" style="1" hidden="1" customWidth="1"/>
    <col min="9948" max="9948" width="9.375" style="1" customWidth="1"/>
    <col min="9949" max="9949" width="9.75" style="1" customWidth="1"/>
    <col min="9950" max="9950" width="10" style="1" customWidth="1"/>
    <col min="9951" max="10199" width="9" style="1"/>
    <col min="10200" max="10200" width="25.875" style="1" customWidth="1"/>
    <col min="10201" max="10201" width="10.75" style="1" customWidth="1"/>
    <col min="10202" max="10203" width="9" style="1" hidden="1" customWidth="1"/>
    <col min="10204" max="10204" width="9.375" style="1" customWidth="1"/>
    <col min="10205" max="10205" width="9.75" style="1" customWidth="1"/>
    <col min="10206" max="10206" width="10" style="1" customWidth="1"/>
    <col min="10207" max="10455" width="9" style="1"/>
    <col min="10456" max="10456" width="25.875" style="1" customWidth="1"/>
    <col min="10457" max="10457" width="10.75" style="1" customWidth="1"/>
    <col min="10458" max="10459" width="9" style="1" hidden="1" customWidth="1"/>
    <col min="10460" max="10460" width="9.375" style="1" customWidth="1"/>
    <col min="10461" max="10461" width="9.75" style="1" customWidth="1"/>
    <col min="10462" max="10462" width="10" style="1" customWidth="1"/>
    <col min="10463" max="10711" width="9" style="1"/>
    <col min="10712" max="10712" width="25.875" style="1" customWidth="1"/>
    <col min="10713" max="10713" width="10.75" style="1" customWidth="1"/>
    <col min="10714" max="10715" width="9" style="1" hidden="1" customWidth="1"/>
    <col min="10716" max="10716" width="9.375" style="1" customWidth="1"/>
    <col min="10717" max="10717" width="9.75" style="1" customWidth="1"/>
    <col min="10718" max="10718" width="10" style="1" customWidth="1"/>
    <col min="10719" max="10967" width="9" style="1"/>
    <col min="10968" max="10968" width="25.875" style="1" customWidth="1"/>
    <col min="10969" max="10969" width="10.75" style="1" customWidth="1"/>
    <col min="10970" max="10971" width="9" style="1" hidden="1" customWidth="1"/>
    <col min="10972" max="10972" width="9.375" style="1" customWidth="1"/>
    <col min="10973" max="10973" width="9.75" style="1" customWidth="1"/>
    <col min="10974" max="10974" width="10" style="1" customWidth="1"/>
    <col min="10975" max="11223" width="9" style="1"/>
    <col min="11224" max="11224" width="25.875" style="1" customWidth="1"/>
    <col min="11225" max="11225" width="10.75" style="1" customWidth="1"/>
    <col min="11226" max="11227" width="9" style="1" hidden="1" customWidth="1"/>
    <col min="11228" max="11228" width="9.375" style="1" customWidth="1"/>
    <col min="11229" max="11229" width="9.75" style="1" customWidth="1"/>
    <col min="11230" max="11230" width="10" style="1" customWidth="1"/>
    <col min="11231" max="11479" width="9" style="1"/>
    <col min="11480" max="11480" width="25.875" style="1" customWidth="1"/>
    <col min="11481" max="11481" width="10.75" style="1" customWidth="1"/>
    <col min="11482" max="11483" width="9" style="1" hidden="1" customWidth="1"/>
    <col min="11484" max="11484" width="9.375" style="1" customWidth="1"/>
    <col min="11485" max="11485" width="9.75" style="1" customWidth="1"/>
    <col min="11486" max="11486" width="10" style="1" customWidth="1"/>
    <col min="11487" max="11735" width="9" style="1"/>
    <col min="11736" max="11736" width="25.875" style="1" customWidth="1"/>
    <col min="11737" max="11737" width="10.75" style="1" customWidth="1"/>
    <col min="11738" max="11739" width="9" style="1" hidden="1" customWidth="1"/>
    <col min="11740" max="11740" width="9.375" style="1" customWidth="1"/>
    <col min="11741" max="11741" width="9.75" style="1" customWidth="1"/>
    <col min="11742" max="11742" width="10" style="1" customWidth="1"/>
    <col min="11743" max="11991" width="9" style="1"/>
    <col min="11992" max="11992" width="25.875" style="1" customWidth="1"/>
    <col min="11993" max="11993" width="10.75" style="1" customWidth="1"/>
    <col min="11994" max="11995" width="9" style="1" hidden="1" customWidth="1"/>
    <col min="11996" max="11996" width="9.375" style="1" customWidth="1"/>
    <col min="11997" max="11997" width="9.75" style="1" customWidth="1"/>
    <col min="11998" max="11998" width="10" style="1" customWidth="1"/>
    <col min="11999" max="12247" width="9" style="1"/>
    <col min="12248" max="12248" width="25.875" style="1" customWidth="1"/>
    <col min="12249" max="12249" width="10.75" style="1" customWidth="1"/>
    <col min="12250" max="12251" width="9" style="1" hidden="1" customWidth="1"/>
    <col min="12252" max="12252" width="9.375" style="1" customWidth="1"/>
    <col min="12253" max="12253" width="9.75" style="1" customWidth="1"/>
    <col min="12254" max="12254" width="10" style="1" customWidth="1"/>
    <col min="12255" max="12503" width="9" style="1"/>
    <col min="12504" max="12504" width="25.875" style="1" customWidth="1"/>
    <col min="12505" max="12505" width="10.75" style="1" customWidth="1"/>
    <col min="12506" max="12507" width="9" style="1" hidden="1" customWidth="1"/>
    <col min="12508" max="12508" width="9.375" style="1" customWidth="1"/>
    <col min="12509" max="12509" width="9.75" style="1" customWidth="1"/>
    <col min="12510" max="12510" width="10" style="1" customWidth="1"/>
    <col min="12511" max="12759" width="9" style="1"/>
    <col min="12760" max="12760" width="25.875" style="1" customWidth="1"/>
    <col min="12761" max="12761" width="10.75" style="1" customWidth="1"/>
    <col min="12762" max="12763" width="9" style="1" hidden="1" customWidth="1"/>
    <col min="12764" max="12764" width="9.375" style="1" customWidth="1"/>
    <col min="12765" max="12765" width="9.75" style="1" customWidth="1"/>
    <col min="12766" max="12766" width="10" style="1" customWidth="1"/>
    <col min="12767" max="13015" width="9" style="1"/>
    <col min="13016" max="13016" width="25.875" style="1" customWidth="1"/>
    <col min="13017" max="13017" width="10.75" style="1" customWidth="1"/>
    <col min="13018" max="13019" width="9" style="1" hidden="1" customWidth="1"/>
    <col min="13020" max="13020" width="9.375" style="1" customWidth="1"/>
    <col min="13021" max="13021" width="9.75" style="1" customWidth="1"/>
    <col min="13022" max="13022" width="10" style="1" customWidth="1"/>
    <col min="13023" max="13271" width="9" style="1"/>
    <col min="13272" max="13272" width="25.875" style="1" customWidth="1"/>
    <col min="13273" max="13273" width="10.75" style="1" customWidth="1"/>
    <col min="13274" max="13275" width="9" style="1" hidden="1" customWidth="1"/>
    <col min="13276" max="13276" width="9.375" style="1" customWidth="1"/>
    <col min="13277" max="13277" width="9.75" style="1" customWidth="1"/>
    <col min="13278" max="13278" width="10" style="1" customWidth="1"/>
    <col min="13279" max="13527" width="9" style="1"/>
    <col min="13528" max="13528" width="25.875" style="1" customWidth="1"/>
    <col min="13529" max="13529" width="10.75" style="1" customWidth="1"/>
    <col min="13530" max="13531" width="9" style="1" hidden="1" customWidth="1"/>
    <col min="13532" max="13532" width="9.375" style="1" customWidth="1"/>
    <col min="13533" max="13533" width="9.75" style="1" customWidth="1"/>
    <col min="13534" max="13534" width="10" style="1" customWidth="1"/>
    <col min="13535" max="13783" width="9" style="1"/>
    <col min="13784" max="13784" width="25.875" style="1" customWidth="1"/>
    <col min="13785" max="13785" width="10.75" style="1" customWidth="1"/>
    <col min="13786" max="13787" width="9" style="1" hidden="1" customWidth="1"/>
    <col min="13788" max="13788" width="9.375" style="1" customWidth="1"/>
    <col min="13789" max="13789" width="9.75" style="1" customWidth="1"/>
    <col min="13790" max="13790" width="10" style="1" customWidth="1"/>
    <col min="13791" max="14039" width="9" style="1"/>
    <col min="14040" max="14040" width="25.875" style="1" customWidth="1"/>
    <col min="14041" max="14041" width="10.75" style="1" customWidth="1"/>
    <col min="14042" max="14043" width="9" style="1" hidden="1" customWidth="1"/>
    <col min="14044" max="14044" width="9.375" style="1" customWidth="1"/>
    <col min="14045" max="14045" width="9.75" style="1" customWidth="1"/>
    <col min="14046" max="14046" width="10" style="1" customWidth="1"/>
    <col min="14047" max="14295" width="9" style="1"/>
    <col min="14296" max="14296" width="25.875" style="1" customWidth="1"/>
    <col min="14297" max="14297" width="10.75" style="1" customWidth="1"/>
    <col min="14298" max="14299" width="9" style="1" hidden="1" customWidth="1"/>
    <col min="14300" max="14300" width="9.375" style="1" customWidth="1"/>
    <col min="14301" max="14301" width="9.75" style="1" customWidth="1"/>
    <col min="14302" max="14302" width="10" style="1" customWidth="1"/>
    <col min="14303" max="14551" width="9" style="1"/>
    <col min="14552" max="14552" width="25.875" style="1" customWidth="1"/>
    <col min="14553" max="14553" width="10.75" style="1" customWidth="1"/>
    <col min="14554" max="14555" width="9" style="1" hidden="1" customWidth="1"/>
    <col min="14556" max="14556" width="9.375" style="1" customWidth="1"/>
    <col min="14557" max="14557" width="9.75" style="1" customWidth="1"/>
    <col min="14558" max="14558" width="10" style="1" customWidth="1"/>
    <col min="14559" max="14807" width="9" style="1"/>
    <col min="14808" max="14808" width="25.875" style="1" customWidth="1"/>
    <col min="14809" max="14809" width="10.75" style="1" customWidth="1"/>
    <col min="14810" max="14811" width="9" style="1" hidden="1" customWidth="1"/>
    <col min="14812" max="14812" width="9.375" style="1" customWidth="1"/>
    <col min="14813" max="14813" width="9.75" style="1" customWidth="1"/>
    <col min="14814" max="14814" width="10" style="1" customWidth="1"/>
    <col min="14815" max="15063" width="9" style="1"/>
    <col min="15064" max="15064" width="25.875" style="1" customWidth="1"/>
    <col min="15065" max="15065" width="10.75" style="1" customWidth="1"/>
    <col min="15066" max="15067" width="9" style="1" hidden="1" customWidth="1"/>
    <col min="15068" max="15068" width="9.375" style="1" customWidth="1"/>
    <col min="15069" max="15069" width="9.75" style="1" customWidth="1"/>
    <col min="15070" max="15070" width="10" style="1" customWidth="1"/>
    <col min="15071" max="15319" width="9" style="1"/>
    <col min="15320" max="15320" width="25.875" style="1" customWidth="1"/>
    <col min="15321" max="15321" width="10.75" style="1" customWidth="1"/>
    <col min="15322" max="15323" width="9" style="1" hidden="1" customWidth="1"/>
    <col min="15324" max="15324" width="9.375" style="1" customWidth="1"/>
    <col min="15325" max="15325" width="9.75" style="1" customWidth="1"/>
    <col min="15326" max="15326" width="10" style="1" customWidth="1"/>
    <col min="15327" max="15575" width="9" style="1"/>
    <col min="15576" max="15576" width="25.875" style="1" customWidth="1"/>
    <col min="15577" max="15577" width="10.75" style="1" customWidth="1"/>
    <col min="15578" max="15579" width="9" style="1" hidden="1" customWidth="1"/>
    <col min="15580" max="15580" width="9.375" style="1" customWidth="1"/>
    <col min="15581" max="15581" width="9.75" style="1" customWidth="1"/>
    <col min="15582" max="15582" width="10" style="1" customWidth="1"/>
    <col min="15583" max="15831" width="9" style="1"/>
    <col min="15832" max="15832" width="25.875" style="1" customWidth="1"/>
    <col min="15833" max="15833" width="10.75" style="1" customWidth="1"/>
    <col min="15834" max="15835" width="9" style="1" hidden="1" customWidth="1"/>
    <col min="15836" max="15836" width="9.375" style="1" customWidth="1"/>
    <col min="15837" max="15837" width="9.75" style="1" customWidth="1"/>
    <col min="15838" max="15838" width="10" style="1" customWidth="1"/>
    <col min="15839" max="16087" width="9" style="1"/>
    <col min="16088" max="16088" width="25.875" style="1" customWidth="1"/>
    <col min="16089" max="16089" width="10.75" style="1" customWidth="1"/>
    <col min="16090" max="16091" width="9" style="1" hidden="1" customWidth="1"/>
    <col min="16092" max="16092" width="9.375" style="1" customWidth="1"/>
    <col min="16093" max="16093" width="9.75" style="1" customWidth="1"/>
    <col min="16094" max="16094" width="10" style="1" customWidth="1"/>
    <col min="16095" max="16384" width="9" style="1"/>
  </cols>
  <sheetData>
    <row r="1" spans="1:8" ht="30.75" customHeight="1" x14ac:dyDescent="0.15">
      <c r="A1" s="49" t="s">
        <v>124</v>
      </c>
      <c r="B1" s="49"/>
      <c r="C1" s="49"/>
      <c r="D1" s="49"/>
      <c r="E1" s="49"/>
      <c r="F1" s="49"/>
      <c r="G1" s="49"/>
      <c r="H1" s="49"/>
    </row>
    <row r="2" spans="1:8" ht="26.25" customHeight="1" x14ac:dyDescent="0.15">
      <c r="A2" s="2" t="s">
        <v>55</v>
      </c>
      <c r="B2" s="30"/>
      <c r="C2" s="30"/>
      <c r="D2" s="30"/>
      <c r="E2" s="27"/>
      <c r="F2" s="30"/>
      <c r="G2" s="24"/>
      <c r="H2" s="9" t="s">
        <v>56</v>
      </c>
    </row>
    <row r="3" spans="1:8" ht="20.25" customHeight="1" x14ac:dyDescent="0.15">
      <c r="A3" s="51" t="s">
        <v>1</v>
      </c>
      <c r="B3" s="51" t="s">
        <v>57</v>
      </c>
      <c r="C3" s="52" t="s">
        <v>108</v>
      </c>
      <c r="D3" s="52" t="s">
        <v>123</v>
      </c>
      <c r="E3" s="58" t="s">
        <v>3</v>
      </c>
      <c r="F3" s="52" t="s">
        <v>114</v>
      </c>
      <c r="G3" s="57" t="s">
        <v>4</v>
      </c>
      <c r="H3" s="50"/>
    </row>
    <row r="4" spans="1:8" ht="15.75" customHeight="1" x14ac:dyDescent="0.15">
      <c r="A4" s="51"/>
      <c r="B4" s="51"/>
      <c r="C4" s="53"/>
      <c r="D4" s="53"/>
      <c r="E4" s="58"/>
      <c r="F4" s="53"/>
      <c r="G4" s="3" t="s">
        <v>5</v>
      </c>
      <c r="H4" s="37" t="s">
        <v>6</v>
      </c>
    </row>
    <row r="5" spans="1:8" ht="24" customHeight="1" x14ac:dyDescent="0.15">
      <c r="A5" s="4" t="s">
        <v>58</v>
      </c>
      <c r="B5" s="5">
        <f>B6+B7</f>
        <v>126417</v>
      </c>
      <c r="C5" s="5">
        <f>C6+C7</f>
        <v>11895</v>
      </c>
      <c r="D5" s="5">
        <f>D6+D7</f>
        <v>12113</v>
      </c>
      <c r="E5" s="28">
        <f>C5/B5*100</f>
        <v>9.4093357697145166</v>
      </c>
      <c r="F5" s="6">
        <f>F6+F7</f>
        <v>12835</v>
      </c>
      <c r="G5" s="6">
        <f>G6+G7</f>
        <v>-940</v>
      </c>
      <c r="H5" s="10">
        <f>G5/F5*100</f>
        <v>-7.3237241916634206</v>
      </c>
    </row>
    <row r="6" spans="1:8" ht="24" customHeight="1" x14ac:dyDescent="0.15">
      <c r="A6" s="7" t="s">
        <v>59</v>
      </c>
      <c r="B6" s="5">
        <f>SUM(B8:B11,B12:B21)</f>
        <v>115607</v>
      </c>
      <c r="C6" s="5">
        <f>SUM(C8:C11,C12:C21)</f>
        <v>11361</v>
      </c>
      <c r="D6" s="5">
        <f>SUM(D8:D11,D12:D21)</f>
        <v>11749</v>
      </c>
      <c r="E6" s="28">
        <f t="shared" ref="E6:E28" si="0">C6/B6*100</f>
        <v>9.8272595950072237</v>
      </c>
      <c r="F6" s="6">
        <f>F8+F9+F10+F11+F12+F13+F14+F15+F16+F17+F19+F20+F18+F21</f>
        <v>11130</v>
      </c>
      <c r="G6" s="6">
        <f t="shared" ref="G6:G26" si="1">C6-F6</f>
        <v>231</v>
      </c>
      <c r="H6" s="10">
        <f t="shared" ref="H6:H26" si="2">G6/F6*100</f>
        <v>2.0754716981132075</v>
      </c>
    </row>
    <row r="7" spans="1:8" ht="24" customHeight="1" x14ac:dyDescent="0.15">
      <c r="A7" s="7" t="s">
        <v>60</v>
      </c>
      <c r="B7" s="5">
        <f>SUM(B22,B23,B24,B26,B27)</f>
        <v>10810</v>
      </c>
      <c r="C7" s="5">
        <f>SUM(C22,C23,C24,C26,C27)</f>
        <v>534</v>
      </c>
      <c r="D7" s="5">
        <f>SUM(D22,D23,D24,D26,D27)</f>
        <v>364</v>
      </c>
      <c r="E7" s="28">
        <f t="shared" si="0"/>
        <v>4.9398704902867712</v>
      </c>
      <c r="F7" s="5">
        <f>SUM(F22:F27)</f>
        <v>1705</v>
      </c>
      <c r="G7" s="6">
        <f t="shared" si="1"/>
        <v>-1171</v>
      </c>
      <c r="H7" s="10">
        <f t="shared" si="2"/>
        <v>-68.68035190615835</v>
      </c>
    </row>
    <row r="8" spans="1:8" ht="24" customHeight="1" x14ac:dyDescent="0.15">
      <c r="A8" s="7" t="s">
        <v>61</v>
      </c>
      <c r="B8" s="5">
        <v>51372</v>
      </c>
      <c r="C8" s="5">
        <v>4062</v>
      </c>
      <c r="D8" s="5">
        <v>4811</v>
      </c>
      <c r="E8" s="28">
        <f t="shared" si="0"/>
        <v>7.9070310675075914</v>
      </c>
      <c r="F8" s="5">
        <v>4908</v>
      </c>
      <c r="G8" s="6">
        <f t="shared" si="1"/>
        <v>-846</v>
      </c>
      <c r="H8" s="10">
        <f t="shared" si="2"/>
        <v>-17.237163814180928</v>
      </c>
    </row>
    <row r="9" spans="1:8" ht="24" customHeight="1" x14ac:dyDescent="0.15">
      <c r="A9" s="7" t="s">
        <v>62</v>
      </c>
      <c r="B9" s="5">
        <v>9718</v>
      </c>
      <c r="C9" s="5">
        <v>1991</v>
      </c>
      <c r="D9" s="5">
        <v>2721</v>
      </c>
      <c r="E9" s="28">
        <f t="shared" si="0"/>
        <v>20.487754682033341</v>
      </c>
      <c r="F9" s="5">
        <v>1887</v>
      </c>
      <c r="G9" s="6">
        <f t="shared" si="1"/>
        <v>104</v>
      </c>
      <c r="H9" s="10">
        <f t="shared" si="2"/>
        <v>5.5113937466878644</v>
      </c>
    </row>
    <row r="10" spans="1:8" ht="24" customHeight="1" x14ac:dyDescent="0.15">
      <c r="A10" s="7" t="s">
        <v>63</v>
      </c>
      <c r="B10" s="5">
        <v>6444</v>
      </c>
      <c r="C10" s="5">
        <v>1202</v>
      </c>
      <c r="D10" s="5">
        <v>792</v>
      </c>
      <c r="E10" s="28">
        <f t="shared" si="0"/>
        <v>18.653010552451892</v>
      </c>
      <c r="F10" s="5">
        <v>1072</v>
      </c>
      <c r="G10" s="6">
        <f t="shared" si="1"/>
        <v>130</v>
      </c>
      <c r="H10" s="10">
        <f t="shared" si="2"/>
        <v>12.126865671641792</v>
      </c>
    </row>
    <row r="11" spans="1:8" ht="24" customHeight="1" x14ac:dyDescent="0.15">
      <c r="A11" s="7" t="s">
        <v>64</v>
      </c>
      <c r="B11" s="5">
        <v>58</v>
      </c>
      <c r="C11" s="5">
        <v>10</v>
      </c>
      <c r="D11" s="5"/>
      <c r="E11" s="28">
        <f t="shared" si="0"/>
        <v>17.241379310344829</v>
      </c>
      <c r="F11" s="5">
        <v>3</v>
      </c>
      <c r="G11" s="6">
        <f t="shared" si="1"/>
        <v>7</v>
      </c>
      <c r="H11" s="10">
        <f t="shared" si="2"/>
        <v>233.33333333333334</v>
      </c>
    </row>
    <row r="12" spans="1:8" ht="24" customHeight="1" x14ac:dyDescent="0.15">
      <c r="A12" s="7" t="s">
        <v>65</v>
      </c>
      <c r="B12" s="5">
        <v>7380</v>
      </c>
      <c r="C12" s="5">
        <v>657</v>
      </c>
      <c r="D12" s="5">
        <v>647</v>
      </c>
      <c r="E12" s="28">
        <f t="shared" si="0"/>
        <v>8.9024390243902438</v>
      </c>
      <c r="F12" s="5">
        <v>820</v>
      </c>
      <c r="G12" s="6">
        <f t="shared" si="1"/>
        <v>-163</v>
      </c>
      <c r="H12" s="10">
        <f t="shared" si="2"/>
        <v>-19.878048780487806</v>
      </c>
    </row>
    <row r="13" spans="1:8" ht="24" customHeight="1" x14ac:dyDescent="0.15">
      <c r="A13" s="7" t="s">
        <v>66</v>
      </c>
      <c r="B13" s="5">
        <v>11553</v>
      </c>
      <c r="C13" s="5">
        <v>360</v>
      </c>
      <c r="D13" s="5">
        <v>40</v>
      </c>
      <c r="E13" s="28">
        <f t="shared" si="0"/>
        <v>3.1160737470786808</v>
      </c>
      <c r="F13" s="5">
        <v>265</v>
      </c>
      <c r="G13" s="6">
        <f t="shared" si="1"/>
        <v>95</v>
      </c>
      <c r="H13" s="10">
        <f t="shared" si="2"/>
        <v>35.849056603773583</v>
      </c>
    </row>
    <row r="14" spans="1:8" ht="24" customHeight="1" x14ac:dyDescent="0.15">
      <c r="A14" s="7" t="s">
        <v>67</v>
      </c>
      <c r="B14" s="5">
        <v>3070</v>
      </c>
      <c r="C14" s="5">
        <v>827</v>
      </c>
      <c r="D14" s="5">
        <v>419</v>
      </c>
      <c r="E14" s="28">
        <f t="shared" si="0"/>
        <v>26.938110749185668</v>
      </c>
      <c r="F14" s="5">
        <v>688</v>
      </c>
      <c r="G14" s="6">
        <f t="shared" si="1"/>
        <v>139</v>
      </c>
      <c r="H14" s="10">
        <f t="shared" si="2"/>
        <v>20.203488372093023</v>
      </c>
    </row>
    <row r="15" spans="1:8" ht="24" customHeight="1" x14ac:dyDescent="0.15">
      <c r="A15" s="7" t="s">
        <v>68</v>
      </c>
      <c r="B15" s="5">
        <v>3893</v>
      </c>
      <c r="C15" s="5">
        <v>258</v>
      </c>
      <c r="D15" s="5">
        <v>10</v>
      </c>
      <c r="E15" s="28">
        <f t="shared" si="0"/>
        <v>6.6272797328538395</v>
      </c>
      <c r="F15" s="5">
        <v>41</v>
      </c>
      <c r="G15" s="6">
        <f t="shared" si="1"/>
        <v>217</v>
      </c>
      <c r="H15" s="10">
        <f t="shared" si="2"/>
        <v>529.26829268292681</v>
      </c>
    </row>
    <row r="16" spans="1:8" ht="24" customHeight="1" x14ac:dyDescent="0.15">
      <c r="A16" s="7" t="s">
        <v>69</v>
      </c>
      <c r="B16" s="5">
        <v>5762</v>
      </c>
      <c r="C16" s="5">
        <v>393</v>
      </c>
      <c r="D16" s="5">
        <v>700</v>
      </c>
      <c r="E16" s="28">
        <f t="shared" si="0"/>
        <v>6.8205484206872615</v>
      </c>
      <c r="F16" s="5">
        <v>167</v>
      </c>
      <c r="G16" s="6">
        <f t="shared" si="1"/>
        <v>226</v>
      </c>
      <c r="H16" s="10">
        <f t="shared" si="2"/>
        <v>135.32934131736528</v>
      </c>
    </row>
    <row r="17" spans="1:8" ht="24" customHeight="1" x14ac:dyDescent="0.15">
      <c r="A17" s="7" t="s">
        <v>70</v>
      </c>
      <c r="B17" s="5">
        <v>11323</v>
      </c>
      <c r="C17" s="5">
        <v>1514</v>
      </c>
      <c r="D17" s="5">
        <v>1606</v>
      </c>
      <c r="E17" s="28">
        <f t="shared" si="0"/>
        <v>13.3710147487415</v>
      </c>
      <c r="F17" s="5">
        <v>1206</v>
      </c>
      <c r="G17" s="6">
        <f t="shared" si="1"/>
        <v>308</v>
      </c>
      <c r="H17" s="10">
        <f t="shared" si="2"/>
        <v>25.538971807628524</v>
      </c>
    </row>
    <row r="18" spans="1:8" ht="24" customHeight="1" x14ac:dyDescent="0.15">
      <c r="A18" s="7" t="s">
        <v>71</v>
      </c>
      <c r="B18" s="5">
        <v>433</v>
      </c>
      <c r="C18" s="5"/>
      <c r="D18" s="5"/>
      <c r="E18" s="28">
        <f t="shared" si="0"/>
        <v>0</v>
      </c>
      <c r="F18" s="5"/>
      <c r="G18" s="6">
        <f t="shared" si="1"/>
        <v>0</v>
      </c>
      <c r="H18" s="10"/>
    </row>
    <row r="19" spans="1:8" ht="24" customHeight="1" x14ac:dyDescent="0.15">
      <c r="A19" s="7" t="s">
        <v>72</v>
      </c>
      <c r="B19" s="5">
        <v>4480</v>
      </c>
      <c r="C19" s="5">
        <v>81</v>
      </c>
      <c r="D19" s="5"/>
      <c r="E19" s="28">
        <f t="shared" si="0"/>
        <v>1.8080357142857144</v>
      </c>
      <c r="F19" s="5">
        <v>65</v>
      </c>
      <c r="G19" s="6">
        <f t="shared" si="1"/>
        <v>16</v>
      </c>
      <c r="H19" s="10">
        <f t="shared" si="2"/>
        <v>24.615384615384617</v>
      </c>
    </row>
    <row r="20" spans="1:8" ht="24" customHeight="1" x14ac:dyDescent="0.15">
      <c r="A20" s="7" t="s">
        <v>73</v>
      </c>
      <c r="B20" s="5">
        <v>16</v>
      </c>
      <c r="C20" s="5">
        <v>6</v>
      </c>
      <c r="D20" s="5">
        <v>3</v>
      </c>
      <c r="E20" s="28">
        <f t="shared" si="0"/>
        <v>37.5</v>
      </c>
      <c r="F20" s="5">
        <v>8</v>
      </c>
      <c r="G20" s="6">
        <f t="shared" si="1"/>
        <v>-2</v>
      </c>
      <c r="H20" s="10">
        <f t="shared" si="2"/>
        <v>-25</v>
      </c>
    </row>
    <row r="21" spans="1:8" ht="24" customHeight="1" x14ac:dyDescent="0.15">
      <c r="A21" s="7" t="s">
        <v>109</v>
      </c>
      <c r="B21" s="5">
        <v>105</v>
      </c>
      <c r="C21" s="5"/>
      <c r="D21" s="5"/>
      <c r="E21" s="28">
        <f t="shared" si="0"/>
        <v>0</v>
      </c>
      <c r="F21" s="5"/>
      <c r="G21" s="6">
        <f t="shared" si="1"/>
        <v>0</v>
      </c>
      <c r="H21" s="10"/>
    </row>
    <row r="22" spans="1:8" ht="24" customHeight="1" x14ac:dyDescent="0.15">
      <c r="A22" s="7" t="s">
        <v>74</v>
      </c>
      <c r="B22" s="5">
        <v>4111</v>
      </c>
      <c r="C22" s="5">
        <v>312</v>
      </c>
      <c r="D22" s="5">
        <v>278</v>
      </c>
      <c r="E22" s="28">
        <f t="shared" si="0"/>
        <v>7.5893943079542696</v>
      </c>
      <c r="F22" s="5">
        <v>349</v>
      </c>
      <c r="G22" s="6">
        <f t="shared" si="1"/>
        <v>-37</v>
      </c>
      <c r="H22" s="10">
        <f t="shared" si="2"/>
        <v>-10.601719197707736</v>
      </c>
    </row>
    <row r="23" spans="1:8" ht="24" customHeight="1" x14ac:dyDescent="0.15">
      <c r="A23" s="8" t="s">
        <v>75</v>
      </c>
      <c r="B23" s="5">
        <v>3113</v>
      </c>
      <c r="C23" s="5">
        <v>8</v>
      </c>
      <c r="D23" s="5">
        <v>83</v>
      </c>
      <c r="E23" s="28"/>
      <c r="F23" s="5">
        <v>23</v>
      </c>
      <c r="G23" s="6">
        <f t="shared" si="1"/>
        <v>-15</v>
      </c>
      <c r="H23" s="10">
        <f t="shared" si="2"/>
        <v>-65.217391304347828</v>
      </c>
    </row>
    <row r="24" spans="1:8" ht="24" customHeight="1" x14ac:dyDescent="0.15">
      <c r="A24" s="8" t="s">
        <v>76</v>
      </c>
      <c r="B24" s="5">
        <v>2998</v>
      </c>
      <c r="C24" s="5">
        <v>206</v>
      </c>
      <c r="D24" s="5">
        <v>3</v>
      </c>
      <c r="E24" s="28">
        <f t="shared" si="0"/>
        <v>6.8712474983322211</v>
      </c>
      <c r="F24" s="5">
        <v>1313</v>
      </c>
      <c r="G24" s="6">
        <f t="shared" si="1"/>
        <v>-1107</v>
      </c>
      <c r="H24" s="10">
        <f t="shared" si="2"/>
        <v>-84.310738766184315</v>
      </c>
    </row>
    <row r="25" spans="1:8" ht="24" hidden="1" customHeight="1" x14ac:dyDescent="0.15">
      <c r="A25" s="8" t="s">
        <v>77</v>
      </c>
      <c r="B25" s="5"/>
      <c r="C25" s="5"/>
      <c r="D25" s="5"/>
      <c r="E25" s="28" t="e">
        <f t="shared" si="0"/>
        <v>#DIV/0!</v>
      </c>
      <c r="F25" s="5"/>
      <c r="G25" s="6">
        <f t="shared" si="1"/>
        <v>0</v>
      </c>
      <c r="H25" s="10" t="e">
        <f t="shared" si="2"/>
        <v>#DIV/0!</v>
      </c>
    </row>
    <row r="26" spans="1:8" ht="24" customHeight="1" x14ac:dyDescent="0.15">
      <c r="A26" s="8" t="s">
        <v>78</v>
      </c>
      <c r="B26" s="5">
        <v>588</v>
      </c>
      <c r="C26" s="5">
        <v>8</v>
      </c>
      <c r="D26" s="5"/>
      <c r="E26" s="28">
        <f t="shared" si="0"/>
        <v>1.3605442176870748</v>
      </c>
      <c r="F26" s="5">
        <v>20</v>
      </c>
      <c r="G26" s="6">
        <f t="shared" si="1"/>
        <v>-12</v>
      </c>
      <c r="H26" s="10">
        <f t="shared" si="2"/>
        <v>-60</v>
      </c>
    </row>
    <row r="27" spans="1:8" ht="24" hidden="1" customHeight="1" x14ac:dyDescent="0.15">
      <c r="A27" s="8" t="s">
        <v>79</v>
      </c>
      <c r="B27" s="5"/>
      <c r="C27" s="5"/>
      <c r="D27" s="5"/>
      <c r="E27" s="28" t="e">
        <f t="shared" si="0"/>
        <v>#DIV/0!</v>
      </c>
      <c r="F27" s="38">
        <f t="shared" ref="F27:F28" si="3">D27</f>
        <v>0</v>
      </c>
      <c r="G27" s="6">
        <f t="shared" ref="G27:G28" si="4">D27-F27</f>
        <v>0</v>
      </c>
      <c r="H27" s="10" t="e">
        <f t="shared" ref="H27:H28" si="5">G27/F27*100</f>
        <v>#DIV/0!</v>
      </c>
    </row>
    <row r="28" spans="1:8" ht="24" hidden="1" customHeight="1" x14ac:dyDescent="0.15">
      <c r="A28" s="8" t="s">
        <v>80</v>
      </c>
      <c r="B28" s="5"/>
      <c r="C28" s="5"/>
      <c r="D28" s="5"/>
      <c r="E28" s="28" t="e">
        <f t="shared" si="0"/>
        <v>#DIV/0!</v>
      </c>
      <c r="F28" s="38">
        <f t="shared" si="3"/>
        <v>0</v>
      </c>
      <c r="G28" s="6">
        <f t="shared" si="4"/>
        <v>0</v>
      </c>
      <c r="H28" s="10" t="e">
        <f t="shared" si="5"/>
        <v>#DIV/0!</v>
      </c>
    </row>
  </sheetData>
  <mergeCells count="8">
    <mergeCell ref="A1:H1"/>
    <mergeCell ref="G3:H3"/>
    <mergeCell ref="A3:A4"/>
    <mergeCell ref="B3:B4"/>
    <mergeCell ref="F3:F4"/>
    <mergeCell ref="D3:D4"/>
    <mergeCell ref="E3:E4"/>
    <mergeCell ref="C3:C4"/>
  </mergeCells>
  <phoneticPr fontId="9" type="noConversion"/>
  <pageMargins left="0.70866141732283472" right="0.31496062992125984" top="0.9448818897637796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Lenovo (Beijing)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 User</cp:lastModifiedBy>
  <cp:lastPrinted>2025-03-05T07:12:56Z</cp:lastPrinted>
  <dcterms:created xsi:type="dcterms:W3CDTF">2017-10-07T16:22:00Z</dcterms:created>
  <dcterms:modified xsi:type="dcterms:W3CDTF">2025-03-05T07:14:20Z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